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3875" windowHeight="7755" tabRatio="577"/>
  </bookViews>
  <sheets>
    <sheet name="累年" sheetId="1" r:id="rId1"/>
  </sheets>
  <definedNames>
    <definedName name="_xlnm.Print_Area" localSheetId="0">累年!$D$5:$EG$70</definedName>
    <definedName name="_xlnm.Print_Titles" localSheetId="0">累年!$A:$C,累年!$1:$4</definedName>
  </definedNames>
  <calcPr calcId="162913"/>
</workbook>
</file>

<file path=xl/calcChain.xml><?xml version="1.0" encoding="utf-8"?>
<calcChain xmlns="http://schemas.openxmlformats.org/spreadsheetml/2006/main">
  <c r="BS70" i="1" l="1"/>
  <c r="BR70" i="1"/>
  <c r="AG70" i="1"/>
  <c r="AF70" i="1"/>
  <c r="DC70" i="1" l="1"/>
  <c r="DB70" i="1"/>
  <c r="CW70" i="1"/>
  <c r="CV70" i="1"/>
  <c r="CK70" i="1"/>
  <c r="CJ70" i="1"/>
  <c r="CC70" i="1"/>
  <c r="CB70" i="1"/>
  <c r="I70" i="1"/>
  <c r="H70" i="1"/>
  <c r="DK53" i="1" l="1"/>
  <c r="DJ53" i="1"/>
  <c r="DK52" i="1" l="1"/>
  <c r="DJ52" i="1"/>
  <c r="DK51" i="1"/>
  <c r="DJ51" i="1"/>
  <c r="DK50" i="1" l="1"/>
  <c r="DJ50" i="1"/>
  <c r="DK49" i="1"/>
  <c r="DJ49" i="1"/>
  <c r="DK48" i="1" l="1"/>
  <c r="DJ48" i="1"/>
  <c r="DK47" i="1"/>
  <c r="DJ47" i="1"/>
  <c r="DK46" i="1" l="1"/>
  <c r="DJ46" i="1"/>
  <c r="DK45" i="1"/>
  <c r="DJ45" i="1"/>
  <c r="DK44" i="1"/>
  <c r="DJ44" i="1"/>
  <c r="DK43" i="1" l="1"/>
  <c r="DJ43" i="1"/>
  <c r="DK42" i="1"/>
  <c r="DJ42" i="1"/>
  <c r="DK41" i="1"/>
  <c r="DJ41" i="1"/>
  <c r="DK40" i="1" l="1"/>
  <c r="DJ40" i="1"/>
  <c r="DK39" i="1"/>
  <c r="DJ39" i="1"/>
  <c r="DK38" i="1"/>
  <c r="DJ38" i="1"/>
  <c r="DK37" i="1" l="1"/>
  <c r="DJ37" i="1"/>
  <c r="DK36" i="1" l="1"/>
  <c r="DJ36" i="1"/>
  <c r="DK35" i="1" l="1"/>
  <c r="DJ35" i="1"/>
  <c r="DK34" i="1"/>
  <c r="DJ34" i="1"/>
  <c r="DK33" i="1"/>
  <c r="DJ33" i="1"/>
  <c r="DK32" i="1"/>
  <c r="DJ32" i="1"/>
  <c r="DK65" i="1" l="1"/>
  <c r="DK64" i="1"/>
  <c r="DK63" i="1"/>
  <c r="DK62" i="1"/>
  <c r="DK61" i="1"/>
  <c r="DK60" i="1"/>
  <c r="DK59" i="1"/>
  <c r="DK58" i="1"/>
  <c r="DK57" i="1"/>
  <c r="DK56" i="1"/>
  <c r="DK55" i="1"/>
  <c r="DK54" i="1"/>
  <c r="DJ65" i="1"/>
  <c r="DJ64" i="1"/>
  <c r="DJ63" i="1"/>
  <c r="DJ62" i="1"/>
  <c r="DJ61" i="1"/>
  <c r="DJ60" i="1"/>
  <c r="DJ59" i="1"/>
  <c r="DJ58" i="1"/>
  <c r="DJ57" i="1"/>
  <c r="DJ56" i="1"/>
  <c r="DJ55" i="1"/>
  <c r="DJ54" i="1"/>
</calcChain>
</file>

<file path=xl/sharedStrings.xml><?xml version="1.0" encoding="utf-8"?>
<sst xmlns="http://schemas.openxmlformats.org/spreadsheetml/2006/main" count="263" uniqueCount="87">
  <si>
    <t>不詳</t>
    <rPh sb="0" eb="2">
      <t>フショウ</t>
    </rPh>
    <phoneticPr fontId="2"/>
  </si>
  <si>
    <t>区分</t>
    <phoneticPr fontId="2"/>
  </si>
  <si>
    <t>数量</t>
    <phoneticPr fontId="2"/>
  </si>
  <si>
    <t>金額</t>
    <phoneticPr fontId="2"/>
  </si>
  <si>
    <t>平成元</t>
    <rPh sb="0" eb="2">
      <t>ヘイセイ</t>
    </rPh>
    <rPh sb="2" eb="3">
      <t>モト</t>
    </rPh>
    <phoneticPr fontId="2"/>
  </si>
  <si>
    <t>昭和33</t>
    <rPh sb="0" eb="2">
      <t>ショウワ</t>
    </rPh>
    <phoneticPr fontId="2"/>
  </si>
  <si>
    <t>総生産</t>
    <rPh sb="0" eb="1">
      <t>フサ</t>
    </rPh>
    <rPh sb="1" eb="2">
      <t>ショウ</t>
    </rPh>
    <rPh sb="2" eb="3">
      <t>サン</t>
    </rPh>
    <phoneticPr fontId="2"/>
  </si>
  <si>
    <t>(単位：トン、千円）</t>
    <rPh sb="1" eb="3">
      <t>タンイ</t>
    </rPh>
    <rPh sb="7" eb="9">
      <t>センエン</t>
    </rPh>
    <phoneticPr fontId="2"/>
  </si>
  <si>
    <t>数量</t>
  </si>
  <si>
    <t>金額</t>
  </si>
  <si>
    <t>不詳</t>
    <rPh sb="0" eb="2">
      <t>フショウ</t>
    </rPh>
    <phoneticPr fontId="2"/>
  </si>
  <si>
    <t>いわし</t>
    <phoneticPr fontId="2"/>
  </si>
  <si>
    <t>さけ</t>
    <phoneticPr fontId="2"/>
  </si>
  <si>
    <t>ます</t>
    <phoneticPr fontId="2"/>
  </si>
  <si>
    <t>たら</t>
    <phoneticPr fontId="2"/>
  </si>
  <si>
    <t>すけとうだら</t>
    <phoneticPr fontId="2"/>
  </si>
  <si>
    <t>ほっけ</t>
    <phoneticPr fontId="2"/>
  </si>
  <si>
    <t>さば</t>
    <phoneticPr fontId="2"/>
  </si>
  <si>
    <t>さんま</t>
    <phoneticPr fontId="2"/>
  </si>
  <si>
    <t>ひらめ</t>
    <phoneticPr fontId="2"/>
  </si>
  <si>
    <t>まぐろ</t>
    <phoneticPr fontId="2"/>
  </si>
  <si>
    <t>ぶり</t>
    <phoneticPr fontId="2"/>
  </si>
  <si>
    <t>いかなご（こうなご）</t>
    <phoneticPr fontId="2"/>
  </si>
  <si>
    <t>ししゃも</t>
    <phoneticPr fontId="2"/>
  </si>
  <si>
    <t>いか</t>
    <phoneticPr fontId="2"/>
  </si>
  <si>
    <t>たこ</t>
    <phoneticPr fontId="2"/>
  </si>
  <si>
    <t>なまこ</t>
    <phoneticPr fontId="2"/>
  </si>
  <si>
    <t>かに</t>
    <phoneticPr fontId="2"/>
  </si>
  <si>
    <t>えび</t>
    <phoneticPr fontId="2"/>
  </si>
  <si>
    <t>あわび</t>
    <phoneticPr fontId="2"/>
  </si>
  <si>
    <t>こんぶ</t>
    <phoneticPr fontId="2"/>
  </si>
  <si>
    <t>わかめ</t>
    <phoneticPr fontId="2"/>
  </si>
  <si>
    <t>つぶ類</t>
    <rPh sb="2" eb="3">
      <t>ルイ</t>
    </rPh>
    <phoneticPr fontId="2"/>
  </si>
  <si>
    <t>　不詳</t>
    <rPh sb="1" eb="3">
      <t>フショウ</t>
    </rPh>
    <phoneticPr fontId="2"/>
  </si>
  <si>
    <t>不詳</t>
    <rPh sb="0" eb="2">
      <t>フショウ</t>
    </rPh>
    <phoneticPr fontId="2"/>
  </si>
  <si>
    <t xml:space="preserve"> </t>
    <phoneticPr fontId="2"/>
  </si>
  <si>
    <t>こまい</t>
    <phoneticPr fontId="2"/>
  </si>
  <si>
    <t>めぬけ</t>
    <phoneticPr fontId="2"/>
  </si>
  <si>
    <t>きちじ</t>
    <phoneticPr fontId="2"/>
  </si>
  <si>
    <t>さめ類</t>
    <rPh sb="2" eb="3">
      <t>ルイ</t>
    </rPh>
    <phoneticPr fontId="2"/>
  </si>
  <si>
    <t>はたはた</t>
    <phoneticPr fontId="2"/>
  </si>
  <si>
    <t>あいなめ</t>
    <phoneticPr fontId="2"/>
  </si>
  <si>
    <t>そい類</t>
    <rPh sb="2" eb="3">
      <t>ルイ</t>
    </rPh>
    <phoneticPr fontId="2"/>
  </si>
  <si>
    <t>くじら</t>
    <phoneticPr fontId="2"/>
  </si>
  <si>
    <t>うに</t>
    <phoneticPr fontId="2"/>
  </si>
  <si>
    <t>-</t>
  </si>
  <si>
    <t>－</t>
  </si>
  <si>
    <t>-</t>
    <phoneticPr fontId="2"/>
  </si>
  <si>
    <t>-</t>
    <phoneticPr fontId="2"/>
  </si>
  <si>
    <t>かれい類</t>
    <rPh sb="3" eb="4">
      <t>ルイ</t>
    </rPh>
    <phoneticPr fontId="2"/>
  </si>
  <si>
    <t>にしん</t>
    <phoneticPr fontId="2"/>
  </si>
  <si>
    <t>（まがれい）</t>
    <phoneticPr fontId="2"/>
  </si>
  <si>
    <t>（ひれぐろ）</t>
    <phoneticPr fontId="2"/>
  </si>
  <si>
    <t>（すながれい）</t>
    <phoneticPr fontId="2"/>
  </si>
  <si>
    <t>（そうはち）</t>
    <phoneticPr fontId="2"/>
  </si>
  <si>
    <t>（あかがれい）</t>
    <phoneticPr fontId="2"/>
  </si>
  <si>
    <t>（くろがしらがれい）</t>
    <phoneticPr fontId="2"/>
  </si>
  <si>
    <t>（まつかわ）</t>
    <phoneticPr fontId="2"/>
  </si>
  <si>
    <t>（まいわし）</t>
    <phoneticPr fontId="2"/>
  </si>
  <si>
    <t>（かたくちいわし）</t>
    <phoneticPr fontId="2"/>
  </si>
  <si>
    <t>（その他のかれい類）</t>
    <rPh sb="3" eb="4">
      <t>タ</t>
    </rPh>
    <rPh sb="8" eb="9">
      <t>ルイ</t>
    </rPh>
    <phoneticPr fontId="2"/>
  </si>
  <si>
    <t>（するめいか）</t>
    <phoneticPr fontId="2"/>
  </si>
  <si>
    <t>（あかいか）</t>
    <phoneticPr fontId="2"/>
  </si>
  <si>
    <t>（やりいか）</t>
    <phoneticPr fontId="2"/>
  </si>
  <si>
    <t>（その他のいか類）</t>
    <rPh sb="3" eb="4">
      <t>タ</t>
    </rPh>
    <rPh sb="7" eb="8">
      <t>ルイ</t>
    </rPh>
    <phoneticPr fontId="2"/>
  </si>
  <si>
    <t>（ほっかいえび）</t>
    <phoneticPr fontId="2"/>
  </si>
  <si>
    <t>（ほっこくあかえび）</t>
    <phoneticPr fontId="2"/>
  </si>
  <si>
    <t>（とやまえび）</t>
    <phoneticPr fontId="2"/>
  </si>
  <si>
    <t>（その他のえび類）</t>
    <rPh sb="3" eb="4">
      <t>タ</t>
    </rPh>
    <rPh sb="7" eb="8">
      <t>ルイ</t>
    </rPh>
    <phoneticPr fontId="2"/>
  </si>
  <si>
    <t>あさり</t>
    <phoneticPr fontId="2"/>
  </si>
  <si>
    <t>ばかがい</t>
    <phoneticPr fontId="2"/>
  </si>
  <si>
    <t>いがい</t>
    <phoneticPr fontId="2"/>
  </si>
  <si>
    <t>（みずだこ）</t>
    <phoneticPr fontId="2"/>
  </si>
  <si>
    <t>（やなぎだこ）</t>
    <phoneticPr fontId="2"/>
  </si>
  <si>
    <t>（たらばがに）</t>
    <phoneticPr fontId="2"/>
  </si>
  <si>
    <t>（毛がに）</t>
    <rPh sb="1" eb="2">
      <t>ケ</t>
    </rPh>
    <phoneticPr fontId="2"/>
  </si>
  <si>
    <t>（花咲がに）</t>
    <rPh sb="1" eb="3">
      <t>ハナサキ</t>
    </rPh>
    <phoneticPr fontId="2"/>
  </si>
  <si>
    <t>（ずわいがに）</t>
    <phoneticPr fontId="2"/>
  </si>
  <si>
    <t>（えぞばふんうに）</t>
    <phoneticPr fontId="2"/>
  </si>
  <si>
    <t>（きたむらさきうに）</t>
    <phoneticPr fontId="2"/>
  </si>
  <si>
    <t>不詳</t>
    <rPh sb="0" eb="2">
      <t>フショウ</t>
    </rPh>
    <phoneticPr fontId="2"/>
  </si>
  <si>
    <t>不詳</t>
    <rPh sb="0" eb="2">
      <t>フショウ</t>
    </rPh>
    <phoneticPr fontId="2"/>
  </si>
  <si>
    <t>（その他のかに）</t>
    <rPh sb="3" eb="4">
      <t>タ</t>
    </rPh>
    <phoneticPr fontId="2"/>
  </si>
  <si>
    <t>ほたて貝</t>
    <rPh sb="3" eb="4">
      <t>カイ</t>
    </rPh>
    <phoneticPr fontId="2"/>
  </si>
  <si>
    <t>ほっき貝</t>
    <rPh sb="3" eb="4">
      <t>カイ</t>
    </rPh>
    <phoneticPr fontId="2"/>
  </si>
  <si>
    <t>かき類</t>
    <rPh sb="2" eb="3">
      <t>ルイ</t>
    </rPh>
    <phoneticPr fontId="2"/>
  </si>
  <si>
    <t>令和元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</si>
</sst>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6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1" applyNumberFormat="1" applyFont="1" applyFill="1" applyBorder="1" applyAlignment="1">
      <alignment horizontal="right" vertical="center" shrinkToFit="1"/>
    </xf>
    <xf numFmtId="38" fontId="4" fillId="0" borderId="17" xfId="1" applyNumberFormat="1" applyFont="1" applyFill="1" applyBorder="1" applyAlignment="1">
      <alignment horizontal="right" vertical="center" shrinkToFit="1"/>
    </xf>
    <xf numFmtId="38" fontId="4" fillId="0" borderId="18" xfId="1" applyNumberFormat="1" applyFont="1" applyFill="1" applyBorder="1" applyAlignment="1">
      <alignment horizontal="right" vertical="center" shrinkToFit="1"/>
    </xf>
    <xf numFmtId="38" fontId="4" fillId="0" borderId="19" xfId="1" applyNumberFormat="1" applyFont="1" applyFill="1" applyBorder="1" applyAlignment="1">
      <alignment horizontal="right" vertical="center" shrinkToFit="1"/>
    </xf>
    <xf numFmtId="38" fontId="4" fillId="0" borderId="15" xfId="1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2" xfId="1" applyNumberFormat="1" applyFont="1" applyFill="1" applyBorder="1" applyAlignment="1">
      <alignment horizontal="right" vertical="center" shrinkToFit="1"/>
    </xf>
    <xf numFmtId="38" fontId="4" fillId="0" borderId="23" xfId="1" applyNumberFormat="1" applyFont="1" applyFill="1" applyBorder="1" applyAlignment="1">
      <alignment horizontal="right" vertical="center" shrinkToFit="1"/>
    </xf>
    <xf numFmtId="38" fontId="4" fillId="0" borderId="24" xfId="1" applyNumberFormat="1" applyFont="1" applyFill="1" applyBorder="1" applyAlignment="1">
      <alignment horizontal="right" vertical="center" shrinkToFit="1"/>
    </xf>
    <xf numFmtId="38" fontId="4" fillId="0" borderId="25" xfId="1" applyNumberFormat="1" applyFont="1" applyFill="1" applyBorder="1" applyAlignment="1">
      <alignment horizontal="right" vertical="center" shrinkToFit="1"/>
    </xf>
    <xf numFmtId="38" fontId="4" fillId="0" borderId="21" xfId="1" applyNumberFormat="1" applyFont="1" applyFill="1" applyBorder="1" applyAlignment="1">
      <alignment horizontal="right" vertical="center" shrinkToFit="1"/>
    </xf>
    <xf numFmtId="38" fontId="4" fillId="0" borderId="26" xfId="1" applyNumberFormat="1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38" fontId="4" fillId="0" borderId="22" xfId="1" applyFont="1" applyBorder="1" applyAlignment="1">
      <alignment horizontal="right" vertical="center" shrinkToFit="1"/>
    </xf>
    <xf numFmtId="38" fontId="4" fillId="0" borderId="24" xfId="1" applyFont="1" applyBorder="1" applyAlignment="1">
      <alignment horizontal="right" vertical="center" shrinkToFit="1"/>
    </xf>
    <xf numFmtId="0" fontId="4" fillId="0" borderId="27" xfId="0" applyFont="1" applyFill="1" applyBorder="1" applyAlignment="1">
      <alignment horizontal="center" vertical="center"/>
    </xf>
    <xf numFmtId="38" fontId="4" fillId="0" borderId="28" xfId="1" applyNumberFormat="1" applyFont="1" applyFill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center" vertical="center"/>
    </xf>
    <xf numFmtId="38" fontId="4" fillId="0" borderId="32" xfId="1" applyNumberFormat="1" applyFont="1" applyFill="1" applyBorder="1" applyAlignment="1">
      <alignment horizontal="right" vertical="center" shrinkToFit="1"/>
    </xf>
    <xf numFmtId="38" fontId="4" fillId="0" borderId="33" xfId="1" applyNumberFormat="1" applyFont="1" applyFill="1" applyBorder="1" applyAlignment="1">
      <alignment horizontal="right" vertical="center" shrinkToFit="1"/>
    </xf>
    <xf numFmtId="38" fontId="4" fillId="0" borderId="22" xfId="1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center" vertical="center"/>
    </xf>
    <xf numFmtId="38" fontId="4" fillId="0" borderId="22" xfId="1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22" xfId="1" applyNumberFormat="1" applyFont="1" applyFill="1" applyBorder="1" applyAlignment="1">
      <alignment horizontal="right" vertical="center" shrinkToFit="1"/>
    </xf>
    <xf numFmtId="38" fontId="4" fillId="0" borderId="22" xfId="1" applyNumberFormat="1" applyFont="1" applyFill="1" applyBorder="1" applyAlignment="1">
      <alignment horizontal="right" vertical="center" shrinkToFit="1"/>
    </xf>
    <xf numFmtId="38" fontId="4" fillId="0" borderId="23" xfId="1" applyFont="1" applyBorder="1" applyAlignment="1">
      <alignment horizontal="right" vertical="center" shrinkToFit="1"/>
    </xf>
    <xf numFmtId="38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7" fillId="0" borderId="34" xfId="0" applyFont="1" applyFill="1" applyBorder="1" applyAlignment="1"/>
    <xf numFmtId="0" fontId="6" fillId="0" borderId="4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/>
    </xf>
    <xf numFmtId="38" fontId="6" fillId="0" borderId="41" xfId="1" applyNumberFormat="1" applyFont="1" applyFill="1" applyBorder="1" applyAlignment="1">
      <alignment horizontal="right" vertical="center" shrinkToFit="1"/>
    </xf>
    <xf numFmtId="38" fontId="6" fillId="0" borderId="42" xfId="1" applyNumberFormat="1" applyFont="1" applyFill="1" applyBorder="1" applyAlignment="1">
      <alignment horizontal="right" vertical="center" shrinkToFit="1"/>
    </xf>
    <xf numFmtId="38" fontId="6" fillId="0" borderId="43" xfId="1" applyNumberFormat="1" applyFont="1" applyFill="1" applyBorder="1" applyAlignment="1">
      <alignment horizontal="right" vertical="center" shrinkToFit="1"/>
    </xf>
    <xf numFmtId="38" fontId="6" fillId="0" borderId="44" xfId="1" applyNumberFormat="1" applyFont="1" applyFill="1" applyBorder="1" applyAlignment="1">
      <alignment horizontal="right" vertical="center" shrinkToFit="1"/>
    </xf>
    <xf numFmtId="38" fontId="6" fillId="0" borderId="34" xfId="1" applyNumberFormat="1" applyFont="1" applyFill="1" applyBorder="1" applyAlignment="1">
      <alignment horizontal="right" vertical="center" shrinkToFit="1"/>
    </xf>
    <xf numFmtId="38" fontId="6" fillId="0" borderId="45" xfId="1" applyNumberFormat="1" applyFont="1" applyFill="1" applyBorder="1" applyAlignment="1">
      <alignment horizontal="right" vertical="center" shrinkToFit="1"/>
    </xf>
    <xf numFmtId="38" fontId="6" fillId="0" borderId="46" xfId="1" applyNumberFormat="1" applyFont="1" applyFill="1" applyBorder="1" applyAlignment="1">
      <alignment horizontal="right" vertical="center" shrinkToFit="1"/>
    </xf>
    <xf numFmtId="0" fontId="7" fillId="0" borderId="34" xfId="0" applyFont="1" applyBorder="1" applyAlignment="1">
      <alignment vertical="center"/>
    </xf>
    <xf numFmtId="38" fontId="6" fillId="0" borderId="35" xfId="1" applyFont="1" applyFill="1" applyBorder="1" applyAlignment="1">
      <alignment horizontal="right" vertical="center" shrinkToFit="1"/>
    </xf>
    <xf numFmtId="38" fontId="6" fillId="0" borderId="36" xfId="1" applyFont="1" applyFill="1" applyBorder="1" applyAlignment="1">
      <alignment horizontal="right" vertical="center" shrinkToFit="1"/>
    </xf>
    <xf numFmtId="38" fontId="6" fillId="0" borderId="37" xfId="1" applyFont="1" applyFill="1" applyBorder="1" applyAlignment="1">
      <alignment horizontal="right" vertical="center" shrinkToFit="1"/>
    </xf>
    <xf numFmtId="38" fontId="6" fillId="0" borderId="38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right" vertical="center" shrinkToFit="1"/>
    </xf>
    <xf numFmtId="38" fontId="6" fillId="0" borderId="39" xfId="1" applyFont="1" applyFill="1" applyBorder="1" applyAlignment="1">
      <alignment horizontal="right" vertical="center" shrinkToFit="1"/>
    </xf>
    <xf numFmtId="38" fontId="6" fillId="0" borderId="3" xfId="1" applyFont="1" applyFill="1" applyBorder="1" applyAlignment="1">
      <alignment horizontal="right" vertical="center" shrinkToFit="1"/>
    </xf>
    <xf numFmtId="38" fontId="6" fillId="0" borderId="22" xfId="1" applyNumberFormat="1" applyFont="1" applyFill="1" applyBorder="1" applyAlignment="1">
      <alignment horizontal="right" vertical="center" shrinkToFit="1"/>
    </xf>
    <xf numFmtId="38" fontId="6" fillId="0" borderId="23" xfId="1" applyNumberFormat="1" applyFont="1" applyFill="1" applyBorder="1" applyAlignment="1">
      <alignment horizontal="right" vertical="center" shrinkToFit="1"/>
    </xf>
    <xf numFmtId="38" fontId="6" fillId="0" borderId="33" xfId="1" applyNumberFormat="1" applyFont="1" applyFill="1" applyBorder="1" applyAlignment="1">
      <alignment horizontal="right" vertical="center" shrinkToFit="1"/>
    </xf>
    <xf numFmtId="38" fontId="6" fillId="0" borderId="26" xfId="1" applyNumberFormat="1" applyFont="1" applyFill="1" applyBorder="1" applyAlignment="1">
      <alignment horizontal="right" vertical="center" shrinkToFit="1"/>
    </xf>
    <xf numFmtId="38" fontId="6" fillId="0" borderId="24" xfId="1" applyNumberFormat="1" applyFont="1" applyFill="1" applyBorder="1" applyAlignment="1">
      <alignment horizontal="right" vertical="center" shrinkToFit="1"/>
    </xf>
    <xf numFmtId="38" fontId="6" fillId="0" borderId="25" xfId="1" applyNumberFormat="1" applyFont="1" applyFill="1" applyBorder="1" applyAlignment="1">
      <alignment horizontal="right" vertical="center" shrinkToFit="1"/>
    </xf>
    <xf numFmtId="38" fontId="6" fillId="0" borderId="21" xfId="1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22" xfId="1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142875</xdr:colOff>
      <xdr:row>4</xdr:row>
      <xdr:rowOff>104775</xdr:rowOff>
    </xdr:from>
    <xdr:to>
      <xdr:col>61</xdr:col>
      <xdr:colOff>219075</xdr:colOff>
      <xdr:row>7</xdr:row>
      <xdr:rowOff>219075</xdr:rowOff>
    </xdr:to>
    <xdr:sp macro="" textlink="">
      <xdr:nvSpPr>
        <xdr:cNvPr id="1273" name="AutoShape 5"/>
        <xdr:cNvSpPr>
          <a:spLocks/>
        </xdr:cNvSpPr>
      </xdr:nvSpPr>
      <xdr:spPr bwMode="auto">
        <a:xfrm>
          <a:off x="30518100" y="1095375"/>
          <a:ext cx="76200" cy="1028700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104775</xdr:colOff>
      <xdr:row>4</xdr:row>
      <xdr:rowOff>142875</xdr:rowOff>
    </xdr:from>
    <xdr:to>
      <xdr:col>105</xdr:col>
      <xdr:colOff>228600</xdr:colOff>
      <xdr:row>5</xdr:row>
      <xdr:rowOff>257175</xdr:rowOff>
    </xdr:to>
    <xdr:sp macro="" textlink="">
      <xdr:nvSpPr>
        <xdr:cNvPr id="1274" name="AutoShape 3"/>
        <xdr:cNvSpPr>
          <a:spLocks/>
        </xdr:cNvSpPr>
      </xdr:nvSpPr>
      <xdr:spPr bwMode="auto">
        <a:xfrm>
          <a:off x="42938700" y="1133475"/>
          <a:ext cx="123825" cy="419100"/>
        </a:xfrm>
        <a:prstGeom prst="rightBrace">
          <a:avLst>
            <a:gd name="adj1" fmla="val 28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95250</xdr:colOff>
      <xdr:row>4</xdr:row>
      <xdr:rowOff>123825</xdr:rowOff>
    </xdr:from>
    <xdr:to>
      <xdr:col>121</xdr:col>
      <xdr:colOff>209550</xdr:colOff>
      <xdr:row>7</xdr:row>
      <xdr:rowOff>228600</xdr:rowOff>
    </xdr:to>
    <xdr:sp macro="" textlink="">
      <xdr:nvSpPr>
        <xdr:cNvPr id="1275" name="AutoShape 2"/>
        <xdr:cNvSpPr>
          <a:spLocks/>
        </xdr:cNvSpPr>
      </xdr:nvSpPr>
      <xdr:spPr bwMode="auto">
        <a:xfrm>
          <a:off x="51234975" y="1114425"/>
          <a:ext cx="114300" cy="1019175"/>
        </a:xfrm>
        <a:prstGeom prst="rightBrace">
          <a:avLst>
            <a:gd name="adj1" fmla="val 74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309252</xdr:rowOff>
    </xdr:from>
    <xdr:to>
      <xdr:col>9</xdr:col>
      <xdr:colOff>284513</xdr:colOff>
      <xdr:row>31</xdr:row>
      <xdr:rowOff>12371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8572500" y="1311233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123701</xdr:colOff>
      <xdr:row>4</xdr:row>
      <xdr:rowOff>123701</xdr:rowOff>
    </xdr:from>
    <xdr:to>
      <xdr:col>55</xdr:col>
      <xdr:colOff>199901</xdr:colOff>
      <xdr:row>7</xdr:row>
      <xdr:rowOff>238001</xdr:rowOff>
    </xdr:to>
    <xdr:sp macro="" textlink="">
      <xdr:nvSpPr>
        <xdr:cNvPr id="7" name="AutoShape 5"/>
        <xdr:cNvSpPr>
          <a:spLocks/>
        </xdr:cNvSpPr>
      </xdr:nvSpPr>
      <xdr:spPr bwMode="auto">
        <a:xfrm>
          <a:off x="34970357" y="1434935"/>
          <a:ext cx="76200" cy="1042060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0</xdr:colOff>
      <xdr:row>4</xdr:row>
      <xdr:rowOff>0</xdr:rowOff>
    </xdr:from>
    <xdr:to>
      <xdr:col>71</xdr:col>
      <xdr:colOff>284513</xdr:colOff>
      <xdr:row>31</xdr:row>
      <xdr:rowOff>12372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44495357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1249383</xdr:colOff>
      <xdr:row>4</xdr:row>
      <xdr:rowOff>12370</xdr:rowOff>
    </xdr:from>
    <xdr:to>
      <xdr:col>81</xdr:col>
      <xdr:colOff>272142</xdr:colOff>
      <xdr:row>31</xdr:row>
      <xdr:rowOff>24742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9381558" y="132360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0</xdr:colOff>
      <xdr:row>4</xdr:row>
      <xdr:rowOff>0</xdr:rowOff>
    </xdr:from>
    <xdr:to>
      <xdr:col>83</xdr:col>
      <xdr:colOff>284513</xdr:colOff>
      <xdr:row>31</xdr:row>
      <xdr:rowOff>12372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51917435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4</xdr:row>
      <xdr:rowOff>0</xdr:rowOff>
    </xdr:from>
    <xdr:to>
      <xdr:col>101</xdr:col>
      <xdr:colOff>284513</xdr:colOff>
      <xdr:row>31</xdr:row>
      <xdr:rowOff>12372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61566136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4</xdr:row>
      <xdr:rowOff>0</xdr:rowOff>
    </xdr:from>
    <xdr:to>
      <xdr:col>103</xdr:col>
      <xdr:colOff>284513</xdr:colOff>
      <xdr:row>31</xdr:row>
      <xdr:rowOff>12372</xdr:rowOff>
    </xdr:to>
    <xdr:sp macro="" textlink="">
      <xdr:nvSpPr>
        <xdr:cNvPr id="14" name="AutoShape 5"/>
        <xdr:cNvSpPr>
          <a:spLocks/>
        </xdr:cNvSpPr>
      </xdr:nvSpPr>
      <xdr:spPr bwMode="auto">
        <a:xfrm>
          <a:off x="64089643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0</xdr:colOff>
      <xdr:row>4</xdr:row>
      <xdr:rowOff>0</xdr:rowOff>
    </xdr:from>
    <xdr:to>
      <xdr:col>123</xdr:col>
      <xdr:colOff>284513</xdr:colOff>
      <xdr:row>31</xdr:row>
      <xdr:rowOff>12372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78488474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284513</xdr:colOff>
      <xdr:row>31</xdr:row>
      <xdr:rowOff>12372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20596266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0</xdr:colOff>
      <xdr:row>4</xdr:row>
      <xdr:rowOff>0</xdr:rowOff>
    </xdr:from>
    <xdr:to>
      <xdr:col>49</xdr:col>
      <xdr:colOff>123825</xdr:colOff>
      <xdr:row>7</xdr:row>
      <xdr:rowOff>114300</xdr:rowOff>
    </xdr:to>
    <xdr:sp macro="" textlink="">
      <xdr:nvSpPr>
        <xdr:cNvPr id="18" name="AutoShape 5"/>
        <xdr:cNvSpPr>
          <a:spLocks/>
        </xdr:cNvSpPr>
      </xdr:nvSpPr>
      <xdr:spPr bwMode="auto">
        <a:xfrm>
          <a:off x="49206150" y="1295400"/>
          <a:ext cx="123825" cy="1028700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</xdr:row>
      <xdr:rowOff>0</xdr:rowOff>
    </xdr:from>
    <xdr:to>
      <xdr:col>51</xdr:col>
      <xdr:colOff>284513</xdr:colOff>
      <xdr:row>31</xdr:row>
      <xdr:rowOff>12372</xdr:rowOff>
    </xdr:to>
    <xdr:sp macro="" textlink="">
      <xdr:nvSpPr>
        <xdr:cNvPr id="19" name="AutoShape 5"/>
        <xdr:cNvSpPr>
          <a:spLocks/>
        </xdr:cNvSpPr>
      </xdr:nvSpPr>
      <xdr:spPr bwMode="auto">
        <a:xfrm>
          <a:off x="37370162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1224643</xdr:colOff>
      <xdr:row>4</xdr:row>
      <xdr:rowOff>0</xdr:rowOff>
    </xdr:from>
    <xdr:to>
      <xdr:col>63</xdr:col>
      <xdr:colOff>247403</xdr:colOff>
      <xdr:row>31</xdr:row>
      <xdr:rowOff>12372</xdr:rowOff>
    </xdr:to>
    <xdr:sp macro="" textlink="">
      <xdr:nvSpPr>
        <xdr:cNvPr id="20" name="AutoShape 5"/>
        <xdr:cNvSpPr>
          <a:spLocks/>
        </xdr:cNvSpPr>
      </xdr:nvSpPr>
      <xdr:spPr bwMode="auto">
        <a:xfrm>
          <a:off x="51583442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4</xdr:row>
      <xdr:rowOff>0</xdr:rowOff>
    </xdr:from>
    <xdr:to>
      <xdr:col>65</xdr:col>
      <xdr:colOff>284513</xdr:colOff>
      <xdr:row>31</xdr:row>
      <xdr:rowOff>12372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54589383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</xdr:row>
      <xdr:rowOff>0</xdr:rowOff>
    </xdr:from>
    <xdr:to>
      <xdr:col>67</xdr:col>
      <xdr:colOff>284513</xdr:colOff>
      <xdr:row>31</xdr:row>
      <xdr:rowOff>12372</xdr:rowOff>
    </xdr:to>
    <xdr:sp macro="" textlink="">
      <xdr:nvSpPr>
        <xdr:cNvPr id="22" name="AutoShape 5"/>
        <xdr:cNvSpPr>
          <a:spLocks/>
        </xdr:cNvSpPr>
      </xdr:nvSpPr>
      <xdr:spPr bwMode="auto">
        <a:xfrm>
          <a:off x="57112890" y="1311234"/>
          <a:ext cx="284513" cy="836220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94</xdr:col>
      <xdr:colOff>1128774</xdr:colOff>
      <xdr:row>4</xdr:row>
      <xdr:rowOff>0</xdr:rowOff>
    </xdr:from>
    <xdr:to>
      <xdr:col>95</xdr:col>
      <xdr:colOff>298738</xdr:colOff>
      <xdr:row>31</xdr:row>
      <xdr:rowOff>12372</xdr:rowOff>
    </xdr:to>
    <xdr:sp macro="" textlink="">
      <xdr:nvSpPr>
        <xdr:cNvPr id="24" name="AutoShape 5"/>
        <xdr:cNvSpPr>
          <a:spLocks/>
        </xdr:cNvSpPr>
      </xdr:nvSpPr>
      <xdr:spPr bwMode="auto">
        <a:xfrm>
          <a:off x="97195203" y="1279071"/>
          <a:ext cx="312964" cy="8095015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284513</xdr:colOff>
      <xdr:row>31</xdr:row>
      <xdr:rowOff>7919</xdr:rowOff>
    </xdr:to>
    <xdr:sp macro="" textlink="">
      <xdr:nvSpPr>
        <xdr:cNvPr id="23" name="AutoShape 5"/>
        <xdr:cNvSpPr>
          <a:spLocks/>
        </xdr:cNvSpPr>
      </xdr:nvSpPr>
      <xdr:spPr bwMode="auto">
        <a:xfrm>
          <a:off x="9753600" y="1295400"/>
          <a:ext cx="284513" cy="8237519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4</xdr:row>
      <xdr:rowOff>0</xdr:rowOff>
    </xdr:from>
    <xdr:to>
      <xdr:col>33</xdr:col>
      <xdr:colOff>284513</xdr:colOff>
      <xdr:row>31</xdr:row>
      <xdr:rowOff>7919</xdr:rowOff>
    </xdr:to>
    <xdr:sp macro="" textlink="">
      <xdr:nvSpPr>
        <xdr:cNvPr id="25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4</xdr:row>
      <xdr:rowOff>0</xdr:rowOff>
    </xdr:from>
    <xdr:to>
      <xdr:col>35</xdr:col>
      <xdr:colOff>284513</xdr:colOff>
      <xdr:row>31</xdr:row>
      <xdr:rowOff>7919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4</xdr:row>
      <xdr:rowOff>0</xdr:rowOff>
    </xdr:from>
    <xdr:to>
      <xdr:col>37</xdr:col>
      <xdr:colOff>284513</xdr:colOff>
      <xdr:row>31</xdr:row>
      <xdr:rowOff>7919</xdr:rowOff>
    </xdr:to>
    <xdr:sp macro="" textlink="">
      <xdr:nvSpPr>
        <xdr:cNvPr id="27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4</xdr:row>
      <xdr:rowOff>0</xdr:rowOff>
    </xdr:from>
    <xdr:to>
      <xdr:col>39</xdr:col>
      <xdr:colOff>284513</xdr:colOff>
      <xdr:row>31</xdr:row>
      <xdr:rowOff>7919</xdr:rowOff>
    </xdr:to>
    <xdr:sp macro="" textlink="">
      <xdr:nvSpPr>
        <xdr:cNvPr id="28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</xdr:row>
      <xdr:rowOff>0</xdr:rowOff>
    </xdr:from>
    <xdr:to>
      <xdr:col>41</xdr:col>
      <xdr:colOff>284513</xdr:colOff>
      <xdr:row>31</xdr:row>
      <xdr:rowOff>7919</xdr:rowOff>
    </xdr:to>
    <xdr:sp macro="" textlink="">
      <xdr:nvSpPr>
        <xdr:cNvPr id="29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</xdr:row>
      <xdr:rowOff>0</xdr:rowOff>
    </xdr:from>
    <xdr:to>
      <xdr:col>43</xdr:col>
      <xdr:colOff>284513</xdr:colOff>
      <xdr:row>31</xdr:row>
      <xdr:rowOff>7919</xdr:rowOff>
    </xdr:to>
    <xdr:sp macro="" textlink="">
      <xdr:nvSpPr>
        <xdr:cNvPr id="30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3</xdr:row>
      <xdr:rowOff>299356</xdr:rowOff>
    </xdr:from>
    <xdr:to>
      <xdr:col>45</xdr:col>
      <xdr:colOff>515354</xdr:colOff>
      <xdr:row>52</xdr:row>
      <xdr:rowOff>285750</xdr:rowOff>
    </xdr:to>
    <xdr:sp macro="" textlink="">
      <xdr:nvSpPr>
        <xdr:cNvPr id="31" name="AutoShape 5"/>
        <xdr:cNvSpPr>
          <a:spLocks/>
        </xdr:cNvSpPr>
      </xdr:nvSpPr>
      <xdr:spPr bwMode="auto">
        <a:xfrm>
          <a:off x="45162107" y="1279070"/>
          <a:ext cx="515354" cy="14654894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0</xdr:colOff>
      <xdr:row>4</xdr:row>
      <xdr:rowOff>0</xdr:rowOff>
    </xdr:from>
    <xdr:to>
      <xdr:col>47</xdr:col>
      <xdr:colOff>284513</xdr:colOff>
      <xdr:row>31</xdr:row>
      <xdr:rowOff>7919</xdr:rowOff>
    </xdr:to>
    <xdr:sp macro="" textlink="">
      <xdr:nvSpPr>
        <xdr:cNvPr id="32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0</xdr:colOff>
      <xdr:row>4</xdr:row>
      <xdr:rowOff>0</xdr:rowOff>
    </xdr:from>
    <xdr:to>
      <xdr:col>73</xdr:col>
      <xdr:colOff>284513</xdr:colOff>
      <xdr:row>31</xdr:row>
      <xdr:rowOff>7919</xdr:rowOff>
    </xdr:to>
    <xdr:sp macro="" textlink="">
      <xdr:nvSpPr>
        <xdr:cNvPr id="33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0</xdr:colOff>
      <xdr:row>4</xdr:row>
      <xdr:rowOff>0</xdr:rowOff>
    </xdr:from>
    <xdr:to>
      <xdr:col>75</xdr:col>
      <xdr:colOff>284513</xdr:colOff>
      <xdr:row>31</xdr:row>
      <xdr:rowOff>7919</xdr:rowOff>
    </xdr:to>
    <xdr:sp macro="" textlink="">
      <xdr:nvSpPr>
        <xdr:cNvPr id="34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0</xdr:colOff>
      <xdr:row>4</xdr:row>
      <xdr:rowOff>0</xdr:rowOff>
    </xdr:from>
    <xdr:to>
      <xdr:col>77</xdr:col>
      <xdr:colOff>284513</xdr:colOff>
      <xdr:row>31</xdr:row>
      <xdr:rowOff>7919</xdr:rowOff>
    </xdr:to>
    <xdr:sp macro="" textlink="">
      <xdr:nvSpPr>
        <xdr:cNvPr id="35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0</xdr:colOff>
      <xdr:row>4</xdr:row>
      <xdr:rowOff>0</xdr:rowOff>
    </xdr:from>
    <xdr:to>
      <xdr:col>107</xdr:col>
      <xdr:colOff>284513</xdr:colOff>
      <xdr:row>31</xdr:row>
      <xdr:rowOff>7919</xdr:rowOff>
    </xdr:to>
    <xdr:sp macro="" textlink="">
      <xdr:nvSpPr>
        <xdr:cNvPr id="36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0</xdr:colOff>
      <xdr:row>4</xdr:row>
      <xdr:rowOff>0</xdr:rowOff>
    </xdr:from>
    <xdr:to>
      <xdr:col>109</xdr:col>
      <xdr:colOff>284513</xdr:colOff>
      <xdr:row>31</xdr:row>
      <xdr:rowOff>7919</xdr:rowOff>
    </xdr:to>
    <xdr:sp macro="" textlink="">
      <xdr:nvSpPr>
        <xdr:cNvPr id="37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111</xdr:col>
      <xdr:colOff>0</xdr:colOff>
      <xdr:row>4</xdr:row>
      <xdr:rowOff>0</xdr:rowOff>
    </xdr:from>
    <xdr:to>
      <xdr:col>111</xdr:col>
      <xdr:colOff>284513</xdr:colOff>
      <xdr:row>31</xdr:row>
      <xdr:rowOff>7919</xdr:rowOff>
    </xdr:to>
    <xdr:sp macro="" textlink="">
      <xdr:nvSpPr>
        <xdr:cNvPr id="38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0</xdr:colOff>
      <xdr:row>4</xdr:row>
      <xdr:rowOff>0</xdr:rowOff>
    </xdr:from>
    <xdr:to>
      <xdr:col>113</xdr:col>
      <xdr:colOff>284513</xdr:colOff>
      <xdr:row>31</xdr:row>
      <xdr:rowOff>7919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4</xdr:row>
      <xdr:rowOff>0</xdr:rowOff>
    </xdr:from>
    <xdr:to>
      <xdr:col>125</xdr:col>
      <xdr:colOff>284513</xdr:colOff>
      <xdr:row>31</xdr:row>
      <xdr:rowOff>7919</xdr:rowOff>
    </xdr:to>
    <xdr:sp macro="" textlink="">
      <xdr:nvSpPr>
        <xdr:cNvPr id="40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0</xdr:colOff>
      <xdr:row>4</xdr:row>
      <xdr:rowOff>0</xdr:rowOff>
    </xdr:from>
    <xdr:to>
      <xdr:col>127</xdr:col>
      <xdr:colOff>284513</xdr:colOff>
      <xdr:row>31</xdr:row>
      <xdr:rowOff>7919</xdr:rowOff>
    </xdr:to>
    <xdr:sp macro="" textlink="">
      <xdr:nvSpPr>
        <xdr:cNvPr id="41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0</xdr:colOff>
      <xdr:row>4</xdr:row>
      <xdr:rowOff>0</xdr:rowOff>
    </xdr:from>
    <xdr:to>
      <xdr:col>129</xdr:col>
      <xdr:colOff>284513</xdr:colOff>
      <xdr:row>31</xdr:row>
      <xdr:rowOff>7919</xdr:rowOff>
    </xdr:to>
    <xdr:sp macro="" textlink="">
      <xdr:nvSpPr>
        <xdr:cNvPr id="42" name="AutoShape 5"/>
        <xdr:cNvSpPr>
          <a:spLocks/>
        </xdr:cNvSpPr>
      </xdr:nvSpPr>
      <xdr:spPr bwMode="auto">
        <a:xfrm>
          <a:off x="9769929" y="1279071"/>
          <a:ext cx="284513" cy="8090562"/>
        </a:xfrm>
        <a:prstGeom prst="rightBrace">
          <a:avLst>
            <a:gd name="adj1" fmla="val 112500"/>
            <a:gd name="adj2" fmla="val 4980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40824</xdr:colOff>
      <xdr:row>4</xdr:row>
      <xdr:rowOff>53070</xdr:rowOff>
    </xdr:from>
    <xdr:to>
      <xdr:col>97</xdr:col>
      <xdr:colOff>190500</xdr:colOff>
      <xdr:row>9</xdr:row>
      <xdr:rowOff>258536</xdr:rowOff>
    </xdr:to>
    <xdr:sp macro="" textlink="">
      <xdr:nvSpPr>
        <xdr:cNvPr id="46" name="AutoShape 2"/>
        <xdr:cNvSpPr>
          <a:spLocks/>
        </xdr:cNvSpPr>
      </xdr:nvSpPr>
      <xdr:spPr bwMode="auto">
        <a:xfrm>
          <a:off x="99332145" y="1332141"/>
          <a:ext cx="149676" cy="1702252"/>
        </a:xfrm>
        <a:prstGeom prst="rightBrace">
          <a:avLst>
            <a:gd name="adj1" fmla="val 74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G72"/>
  <sheetViews>
    <sheetView tabSelected="1" zoomScale="70" zoomScaleNormal="70" zoomScaleSheetLayoutView="8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defaultRowHeight="17.25" x14ac:dyDescent="0.15"/>
  <cols>
    <col min="1" max="1" width="0.875" style="8" customWidth="1"/>
    <col min="2" max="2" width="8.625" style="5" customWidth="1"/>
    <col min="3" max="3" width="9.625" style="5" customWidth="1"/>
    <col min="4" max="4" width="12.125" style="5" bestFit="1" customWidth="1"/>
    <col min="5" max="5" width="15" style="5" customWidth="1"/>
    <col min="6" max="6" width="12.25" style="5" customWidth="1"/>
    <col min="7" max="7" width="15" style="5" customWidth="1"/>
    <col min="8" max="8" width="12.25" style="5" customWidth="1"/>
    <col min="9" max="9" width="15" style="5" customWidth="1"/>
    <col min="10" max="10" width="12.25" style="5" customWidth="1"/>
    <col min="11" max="11" width="15" style="5" customWidth="1"/>
    <col min="12" max="12" width="12.25" style="5" customWidth="1"/>
    <col min="13" max="13" width="15" style="5" customWidth="1"/>
    <col min="14" max="14" width="12.25" style="5" customWidth="1"/>
    <col min="15" max="15" width="15" style="5" customWidth="1"/>
    <col min="16" max="16" width="12.25" style="5" customWidth="1"/>
    <col min="17" max="17" width="15" style="5" customWidth="1"/>
    <col min="18" max="18" width="12.25" style="6" customWidth="1"/>
    <col min="19" max="19" width="15" style="6" customWidth="1"/>
    <col min="20" max="20" width="12.25" style="6" customWidth="1"/>
    <col min="21" max="21" width="15" style="6" customWidth="1"/>
    <col min="22" max="22" width="12.25" style="6" customWidth="1"/>
    <col min="23" max="23" width="15" style="6" customWidth="1"/>
    <col min="24" max="24" width="12.25" style="6" customWidth="1"/>
    <col min="25" max="25" width="15" style="6" customWidth="1"/>
    <col min="26" max="26" width="12.25" style="6" customWidth="1"/>
    <col min="27" max="27" width="15" style="6" customWidth="1"/>
    <col min="28" max="28" width="12.25" style="6" customWidth="1"/>
    <col min="29" max="29" width="15" style="6" customWidth="1"/>
    <col min="30" max="30" width="12.25" style="6" customWidth="1"/>
    <col min="31" max="31" width="15" style="6" customWidth="1"/>
    <col min="32" max="32" width="12.25" style="6" customWidth="1"/>
    <col min="33" max="33" width="15" style="6" customWidth="1"/>
    <col min="34" max="34" width="12.25" style="6" customWidth="1"/>
    <col min="35" max="35" width="15" style="6" customWidth="1"/>
    <col min="36" max="36" width="12.25" style="6" customWidth="1"/>
    <col min="37" max="37" width="15" style="6" customWidth="1"/>
    <col min="38" max="38" width="12.25" style="6" customWidth="1"/>
    <col min="39" max="39" width="15" style="6" customWidth="1"/>
    <col min="40" max="40" width="12.25" style="6" customWidth="1"/>
    <col min="41" max="41" width="15" style="6" customWidth="1"/>
    <col min="42" max="42" width="12.25" style="6" customWidth="1"/>
    <col min="43" max="43" width="15" style="6" customWidth="1"/>
    <col min="44" max="44" width="12.25" style="6" customWidth="1"/>
    <col min="45" max="45" width="15" style="6" customWidth="1"/>
    <col min="46" max="46" width="12.25" style="6" customWidth="1"/>
    <col min="47" max="47" width="15" style="6" customWidth="1"/>
    <col min="48" max="48" width="12.25" style="6" customWidth="1"/>
    <col min="49" max="49" width="15" style="6" customWidth="1"/>
    <col min="50" max="50" width="12.25" style="6" customWidth="1"/>
    <col min="51" max="51" width="15" style="6" customWidth="1"/>
    <col min="52" max="52" width="12.25" style="6" customWidth="1"/>
    <col min="53" max="53" width="15" style="6" customWidth="1"/>
    <col min="54" max="54" width="12.25" style="6" customWidth="1"/>
    <col min="55" max="55" width="15" style="6" customWidth="1"/>
    <col min="56" max="56" width="12.25" style="6" customWidth="1"/>
    <col min="57" max="57" width="15" style="6" customWidth="1"/>
    <col min="58" max="58" width="12.25" style="6" customWidth="1"/>
    <col min="59" max="59" width="15" style="6" customWidth="1"/>
    <col min="60" max="60" width="12.25" style="6" customWidth="1"/>
    <col min="61" max="61" width="15" style="6" customWidth="1"/>
    <col min="62" max="62" width="12.25" style="6" customWidth="1"/>
    <col min="63" max="63" width="15" style="6" customWidth="1"/>
    <col min="64" max="64" width="12.25" style="6" customWidth="1"/>
    <col min="65" max="65" width="15" style="6" customWidth="1"/>
    <col min="66" max="66" width="12.25" style="6" customWidth="1"/>
    <col min="67" max="67" width="15" style="6" customWidth="1"/>
    <col min="68" max="68" width="12.25" style="6" customWidth="1"/>
    <col min="69" max="69" width="15" style="6" customWidth="1"/>
    <col min="70" max="70" width="12.25" style="6" customWidth="1"/>
    <col min="71" max="71" width="15" style="6" customWidth="1"/>
    <col min="72" max="72" width="12.25" style="6" customWidth="1"/>
    <col min="73" max="73" width="15" style="6" customWidth="1"/>
    <col min="74" max="74" width="12.25" style="6" customWidth="1"/>
    <col min="75" max="75" width="15" style="6" customWidth="1"/>
    <col min="76" max="76" width="12.25" style="6" customWidth="1"/>
    <col min="77" max="77" width="15" style="6" customWidth="1"/>
    <col min="78" max="78" width="12.25" style="6" customWidth="1"/>
    <col min="79" max="79" width="15" style="6" customWidth="1"/>
    <col min="80" max="80" width="12.25" style="6" customWidth="1"/>
    <col min="81" max="81" width="15" style="6" customWidth="1"/>
    <col min="82" max="82" width="12.25" style="6" customWidth="1"/>
    <col min="83" max="83" width="15" style="6" customWidth="1"/>
    <col min="84" max="84" width="12.25" style="6" customWidth="1"/>
    <col min="85" max="85" width="15" style="6" customWidth="1"/>
    <col min="86" max="86" width="12.25" style="6" customWidth="1"/>
    <col min="87" max="87" width="15" style="6" customWidth="1"/>
    <col min="88" max="88" width="12.25" style="6" customWidth="1"/>
    <col min="89" max="89" width="15" style="6" customWidth="1"/>
    <col min="90" max="90" width="12.25" style="6" customWidth="1"/>
    <col min="91" max="91" width="15" style="6" customWidth="1"/>
    <col min="92" max="92" width="12.25" style="6" customWidth="1"/>
    <col min="93" max="93" width="15" style="6" customWidth="1"/>
    <col min="94" max="94" width="12.25" style="6" customWidth="1"/>
    <col min="95" max="95" width="15" style="6" customWidth="1"/>
    <col min="96" max="96" width="12.25" style="6" customWidth="1"/>
    <col min="97" max="97" width="15" style="6" customWidth="1"/>
    <col min="98" max="98" width="12.25" style="6" customWidth="1"/>
    <col min="99" max="99" width="15" style="6" customWidth="1"/>
    <col min="100" max="100" width="12.25" style="6" customWidth="1"/>
    <col min="101" max="101" width="15" style="6" customWidth="1"/>
    <col min="102" max="102" width="12.25" style="6" customWidth="1"/>
    <col min="103" max="103" width="15" style="6" customWidth="1"/>
    <col min="104" max="104" width="12.25" style="6" customWidth="1"/>
    <col min="105" max="105" width="15" style="6" customWidth="1"/>
    <col min="106" max="106" width="12.25" style="6" customWidth="1"/>
    <col min="107" max="107" width="15" style="6" customWidth="1"/>
    <col min="108" max="108" width="12.25" style="6" customWidth="1"/>
    <col min="109" max="109" width="15" style="6" customWidth="1"/>
    <col min="110" max="110" width="12.25" style="6" customWidth="1"/>
    <col min="111" max="111" width="15" style="6" customWidth="1"/>
    <col min="112" max="112" width="12.25" style="6" customWidth="1"/>
    <col min="113" max="113" width="15" style="6" customWidth="1"/>
    <col min="114" max="114" width="12.25" style="6" customWidth="1"/>
    <col min="115" max="115" width="15" style="6" customWidth="1"/>
    <col min="116" max="116" width="12.25" style="6" customWidth="1"/>
    <col min="117" max="117" width="15" style="6" customWidth="1"/>
    <col min="118" max="118" width="12.25" style="6" customWidth="1"/>
    <col min="119" max="119" width="15" style="6" customWidth="1"/>
    <col min="120" max="120" width="12.25" style="6" customWidth="1"/>
    <col min="121" max="121" width="15" style="6" customWidth="1"/>
    <col min="122" max="122" width="12.25" style="6" customWidth="1"/>
    <col min="123" max="123" width="15" style="6" customWidth="1"/>
    <col min="124" max="124" width="12.25" style="6" customWidth="1"/>
    <col min="125" max="125" width="15" style="6" customWidth="1"/>
    <col min="126" max="126" width="12.25" style="6" customWidth="1"/>
    <col min="127" max="127" width="15" style="6" customWidth="1"/>
    <col min="128" max="128" width="12.25" style="6" customWidth="1"/>
    <col min="129" max="129" width="15" style="6" customWidth="1"/>
    <col min="130" max="130" width="12.25" style="6" customWidth="1"/>
    <col min="131" max="131" width="15" style="6" customWidth="1"/>
    <col min="132" max="132" width="12.25" style="6" customWidth="1"/>
    <col min="133" max="133" width="15" style="6" customWidth="1"/>
    <col min="134" max="134" width="12.25" style="6" customWidth="1"/>
    <col min="135" max="135" width="15" style="6" customWidth="1"/>
    <col min="136" max="136" width="12.25" style="6" customWidth="1"/>
    <col min="137" max="137" width="15" style="6" customWidth="1"/>
    <col min="138" max="16384" width="9" style="6"/>
  </cols>
  <sheetData>
    <row r="1" spans="1:137" ht="30" customHeight="1" x14ac:dyDescent="0.15">
      <c r="A1" s="10"/>
      <c r="B1" s="2"/>
      <c r="C1" s="3"/>
      <c r="D1" s="3"/>
      <c r="E1" s="3"/>
      <c r="F1" s="4" t="s">
        <v>7</v>
      </c>
      <c r="G1" s="3"/>
      <c r="H1" s="3"/>
      <c r="I1" s="3"/>
      <c r="J1" s="3"/>
      <c r="K1" s="3"/>
      <c r="L1" s="3"/>
      <c r="M1" s="3"/>
      <c r="N1" s="3"/>
      <c r="O1" s="3"/>
      <c r="AB1" s="5"/>
      <c r="AC1" s="5"/>
      <c r="BB1" s="5"/>
      <c r="BC1" s="5"/>
      <c r="BD1" s="5"/>
      <c r="BE1" s="5"/>
      <c r="BF1" s="5"/>
      <c r="BG1" s="5"/>
      <c r="CV1" s="5"/>
      <c r="CW1" s="5"/>
      <c r="CX1" s="5"/>
      <c r="CY1" s="5"/>
      <c r="CZ1" s="5"/>
      <c r="DA1" s="5"/>
      <c r="DR1" s="5"/>
      <c r="DS1" s="5"/>
      <c r="DT1" s="5"/>
      <c r="DU1" s="5"/>
      <c r="DV1" s="5"/>
      <c r="DW1" s="5"/>
      <c r="DX1" s="5"/>
      <c r="DY1" s="5"/>
      <c r="DZ1" s="5"/>
      <c r="EA1" s="5"/>
    </row>
    <row r="2" spans="1:137" s="7" customFormat="1" ht="24" customHeight="1" x14ac:dyDescent="0.15">
      <c r="A2" s="1"/>
      <c r="B2" s="84" t="s">
        <v>1</v>
      </c>
      <c r="C2" s="89"/>
      <c r="D2" s="84" t="s">
        <v>6</v>
      </c>
      <c r="E2" s="93"/>
      <c r="F2" s="85" t="s">
        <v>50</v>
      </c>
      <c r="G2" s="89"/>
      <c r="H2" s="84" t="s">
        <v>11</v>
      </c>
      <c r="I2" s="85"/>
      <c r="J2" s="12"/>
      <c r="K2" s="12"/>
      <c r="L2" s="12"/>
      <c r="M2" s="13"/>
      <c r="N2" s="84" t="s">
        <v>12</v>
      </c>
      <c r="O2" s="89"/>
      <c r="P2" s="84" t="s">
        <v>13</v>
      </c>
      <c r="Q2" s="89"/>
      <c r="R2" s="84" t="s">
        <v>14</v>
      </c>
      <c r="S2" s="89"/>
      <c r="T2" s="84" t="s">
        <v>15</v>
      </c>
      <c r="U2" s="89"/>
      <c r="V2" s="84" t="s">
        <v>36</v>
      </c>
      <c r="W2" s="89"/>
      <c r="X2" s="84" t="s">
        <v>16</v>
      </c>
      <c r="Y2" s="89"/>
      <c r="Z2" s="84" t="s">
        <v>17</v>
      </c>
      <c r="AA2" s="89"/>
      <c r="AB2" s="84" t="s">
        <v>18</v>
      </c>
      <c r="AC2" s="89"/>
      <c r="AD2" s="84" t="s">
        <v>19</v>
      </c>
      <c r="AE2" s="89"/>
      <c r="AF2" s="84" t="s">
        <v>49</v>
      </c>
      <c r="AG2" s="85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3"/>
      <c r="AX2" s="84" t="s">
        <v>37</v>
      </c>
      <c r="AY2" s="89"/>
      <c r="AZ2" s="85" t="s">
        <v>38</v>
      </c>
      <c r="BA2" s="89"/>
      <c r="BB2" s="84" t="s">
        <v>20</v>
      </c>
      <c r="BC2" s="89"/>
      <c r="BD2" s="84" t="s">
        <v>21</v>
      </c>
      <c r="BE2" s="89"/>
      <c r="BF2" s="84" t="s">
        <v>39</v>
      </c>
      <c r="BG2" s="89"/>
      <c r="BH2" s="84" t="s">
        <v>22</v>
      </c>
      <c r="BI2" s="89"/>
      <c r="BJ2" s="84" t="s">
        <v>23</v>
      </c>
      <c r="BK2" s="89"/>
      <c r="BL2" s="84" t="s">
        <v>40</v>
      </c>
      <c r="BM2" s="89"/>
      <c r="BN2" s="84" t="s">
        <v>41</v>
      </c>
      <c r="BO2" s="89"/>
      <c r="BP2" s="84" t="s">
        <v>42</v>
      </c>
      <c r="BQ2" s="89"/>
      <c r="BR2" s="84" t="s">
        <v>24</v>
      </c>
      <c r="BS2" s="85"/>
      <c r="BT2" s="12"/>
      <c r="BU2" s="12"/>
      <c r="BV2" s="12"/>
      <c r="BW2" s="12"/>
      <c r="BX2" s="12"/>
      <c r="BY2" s="12"/>
      <c r="BZ2" s="12"/>
      <c r="CA2" s="13"/>
      <c r="CB2" s="84" t="s">
        <v>25</v>
      </c>
      <c r="CC2" s="85"/>
      <c r="CD2" s="17"/>
      <c r="CE2" s="17"/>
      <c r="CF2" s="17"/>
      <c r="CG2" s="17"/>
      <c r="CH2" s="84" t="s">
        <v>26</v>
      </c>
      <c r="CI2" s="89"/>
      <c r="CJ2" s="84" t="s">
        <v>27</v>
      </c>
      <c r="CK2" s="85"/>
      <c r="CL2" s="18"/>
      <c r="CM2" s="17"/>
      <c r="CN2" s="17"/>
      <c r="CO2" s="17"/>
      <c r="CP2" s="17"/>
      <c r="CQ2" s="17"/>
      <c r="CR2" s="17"/>
      <c r="CS2" s="44"/>
      <c r="CT2" s="17"/>
      <c r="CU2" s="17"/>
      <c r="CV2" s="84" t="s">
        <v>44</v>
      </c>
      <c r="CW2" s="85"/>
      <c r="CX2" s="9"/>
      <c r="CY2" s="9"/>
      <c r="CZ2" s="9"/>
      <c r="DA2" s="9"/>
      <c r="DB2" s="84" t="s">
        <v>28</v>
      </c>
      <c r="DC2" s="85"/>
      <c r="DD2" s="17"/>
      <c r="DE2" s="17"/>
      <c r="DF2" s="17"/>
      <c r="DG2" s="17"/>
      <c r="DH2" s="17"/>
      <c r="DI2" s="17"/>
      <c r="DJ2" s="17"/>
      <c r="DK2" s="17"/>
      <c r="DL2" s="84" t="s">
        <v>83</v>
      </c>
      <c r="DM2" s="89"/>
      <c r="DN2" s="84" t="s">
        <v>84</v>
      </c>
      <c r="DO2" s="89"/>
      <c r="DP2" s="84" t="s">
        <v>29</v>
      </c>
      <c r="DQ2" s="89"/>
      <c r="DR2" s="84" t="s">
        <v>85</v>
      </c>
      <c r="DS2" s="89"/>
      <c r="DT2" s="84" t="s">
        <v>32</v>
      </c>
      <c r="DU2" s="89"/>
      <c r="DV2" s="84" t="s">
        <v>69</v>
      </c>
      <c r="DW2" s="89"/>
      <c r="DX2" s="84" t="s">
        <v>70</v>
      </c>
      <c r="DY2" s="89"/>
      <c r="DZ2" s="85" t="s">
        <v>71</v>
      </c>
      <c r="EA2" s="89"/>
      <c r="EB2" s="84" t="s">
        <v>30</v>
      </c>
      <c r="EC2" s="89"/>
      <c r="ED2" s="84" t="s">
        <v>31</v>
      </c>
      <c r="EE2" s="89"/>
      <c r="EF2" s="84" t="s">
        <v>43</v>
      </c>
      <c r="EG2" s="89"/>
    </row>
    <row r="3" spans="1:137" s="7" customFormat="1" ht="24" customHeight="1" x14ac:dyDescent="0.15">
      <c r="A3" s="1"/>
      <c r="B3" s="91"/>
      <c r="C3" s="92"/>
      <c r="D3" s="86"/>
      <c r="E3" s="94"/>
      <c r="F3" s="87"/>
      <c r="G3" s="90"/>
      <c r="H3" s="86"/>
      <c r="I3" s="87"/>
      <c r="J3" s="82" t="s">
        <v>58</v>
      </c>
      <c r="K3" s="83"/>
      <c r="L3" s="82" t="s">
        <v>59</v>
      </c>
      <c r="M3" s="83"/>
      <c r="N3" s="86"/>
      <c r="O3" s="90"/>
      <c r="P3" s="86"/>
      <c r="Q3" s="90"/>
      <c r="R3" s="86"/>
      <c r="S3" s="90"/>
      <c r="T3" s="86"/>
      <c r="U3" s="90"/>
      <c r="V3" s="86"/>
      <c r="W3" s="90"/>
      <c r="X3" s="86"/>
      <c r="Y3" s="90"/>
      <c r="Z3" s="86"/>
      <c r="AA3" s="90"/>
      <c r="AB3" s="86"/>
      <c r="AC3" s="90"/>
      <c r="AD3" s="86"/>
      <c r="AE3" s="90"/>
      <c r="AF3" s="86"/>
      <c r="AG3" s="87"/>
      <c r="AH3" s="82" t="s">
        <v>51</v>
      </c>
      <c r="AI3" s="83"/>
      <c r="AJ3" s="82" t="s">
        <v>52</v>
      </c>
      <c r="AK3" s="83"/>
      <c r="AL3" s="82" t="s">
        <v>53</v>
      </c>
      <c r="AM3" s="83"/>
      <c r="AN3" s="82" t="s">
        <v>54</v>
      </c>
      <c r="AO3" s="83"/>
      <c r="AP3" s="82" t="s">
        <v>55</v>
      </c>
      <c r="AQ3" s="83"/>
      <c r="AR3" s="82" t="s">
        <v>56</v>
      </c>
      <c r="AS3" s="83"/>
      <c r="AT3" s="88" t="s">
        <v>57</v>
      </c>
      <c r="AU3" s="83"/>
      <c r="AV3" s="82" t="s">
        <v>60</v>
      </c>
      <c r="AW3" s="83"/>
      <c r="AX3" s="86"/>
      <c r="AY3" s="90"/>
      <c r="AZ3" s="87"/>
      <c r="BA3" s="90"/>
      <c r="BB3" s="86"/>
      <c r="BC3" s="90"/>
      <c r="BD3" s="86"/>
      <c r="BE3" s="90"/>
      <c r="BF3" s="86"/>
      <c r="BG3" s="90"/>
      <c r="BH3" s="86"/>
      <c r="BI3" s="90"/>
      <c r="BJ3" s="86"/>
      <c r="BK3" s="90"/>
      <c r="BL3" s="86"/>
      <c r="BM3" s="90"/>
      <c r="BN3" s="86"/>
      <c r="BO3" s="90"/>
      <c r="BP3" s="86"/>
      <c r="BQ3" s="90"/>
      <c r="BR3" s="86"/>
      <c r="BS3" s="87"/>
      <c r="BT3" s="82" t="s">
        <v>61</v>
      </c>
      <c r="BU3" s="88"/>
      <c r="BV3" s="80" t="s">
        <v>62</v>
      </c>
      <c r="BW3" s="81"/>
      <c r="BX3" s="82" t="s">
        <v>63</v>
      </c>
      <c r="BY3" s="83"/>
      <c r="BZ3" s="82" t="s">
        <v>64</v>
      </c>
      <c r="CA3" s="83"/>
      <c r="CB3" s="86"/>
      <c r="CC3" s="87"/>
      <c r="CD3" s="82" t="s">
        <v>72</v>
      </c>
      <c r="CE3" s="83"/>
      <c r="CF3" s="82" t="s">
        <v>73</v>
      </c>
      <c r="CG3" s="83"/>
      <c r="CH3" s="86"/>
      <c r="CI3" s="90"/>
      <c r="CJ3" s="86"/>
      <c r="CK3" s="90"/>
      <c r="CL3" s="82" t="s">
        <v>74</v>
      </c>
      <c r="CM3" s="83"/>
      <c r="CN3" s="82" t="s">
        <v>75</v>
      </c>
      <c r="CO3" s="83"/>
      <c r="CP3" s="82" t="s">
        <v>76</v>
      </c>
      <c r="CQ3" s="83"/>
      <c r="CR3" s="82" t="s">
        <v>77</v>
      </c>
      <c r="CS3" s="83"/>
      <c r="CT3" s="82" t="s">
        <v>82</v>
      </c>
      <c r="CU3" s="83"/>
      <c r="CV3" s="86"/>
      <c r="CW3" s="87"/>
      <c r="CX3" s="82" t="s">
        <v>78</v>
      </c>
      <c r="CY3" s="83"/>
      <c r="CZ3" s="88" t="s">
        <v>79</v>
      </c>
      <c r="DA3" s="88"/>
      <c r="DB3" s="86"/>
      <c r="DC3" s="87"/>
      <c r="DD3" s="82" t="s">
        <v>65</v>
      </c>
      <c r="DE3" s="83"/>
      <c r="DF3" s="82" t="s">
        <v>66</v>
      </c>
      <c r="DG3" s="83"/>
      <c r="DH3" s="82" t="s">
        <v>67</v>
      </c>
      <c r="DI3" s="83"/>
      <c r="DJ3" s="82" t="s">
        <v>68</v>
      </c>
      <c r="DK3" s="83"/>
      <c r="DL3" s="86"/>
      <c r="DM3" s="90"/>
      <c r="DN3" s="86"/>
      <c r="DO3" s="90"/>
      <c r="DP3" s="86"/>
      <c r="DQ3" s="90"/>
      <c r="DR3" s="86"/>
      <c r="DS3" s="90"/>
      <c r="DT3" s="86"/>
      <c r="DU3" s="90"/>
      <c r="DV3" s="86"/>
      <c r="DW3" s="90"/>
      <c r="DX3" s="86"/>
      <c r="DY3" s="90"/>
      <c r="DZ3" s="87"/>
      <c r="EA3" s="90"/>
      <c r="EB3" s="86"/>
      <c r="EC3" s="90"/>
      <c r="ED3" s="86"/>
      <c r="EE3" s="90"/>
      <c r="EF3" s="86"/>
      <c r="EG3" s="90"/>
    </row>
    <row r="4" spans="1:137" ht="24" customHeight="1" x14ac:dyDescent="0.15">
      <c r="A4" s="1"/>
      <c r="B4" s="86"/>
      <c r="C4" s="90"/>
      <c r="D4" s="14" t="s">
        <v>2</v>
      </c>
      <c r="E4" s="40" t="s">
        <v>3</v>
      </c>
      <c r="F4" s="38" t="s">
        <v>2</v>
      </c>
      <c r="G4" s="15" t="s">
        <v>3</v>
      </c>
      <c r="H4" s="14" t="s">
        <v>2</v>
      </c>
      <c r="I4" s="15" t="s">
        <v>3</v>
      </c>
      <c r="J4" s="14" t="s">
        <v>2</v>
      </c>
      <c r="K4" s="16" t="s">
        <v>3</v>
      </c>
      <c r="L4" s="14" t="s">
        <v>2</v>
      </c>
      <c r="M4" s="16" t="s">
        <v>3</v>
      </c>
      <c r="N4" s="14" t="s">
        <v>2</v>
      </c>
      <c r="O4" s="15" t="s">
        <v>3</v>
      </c>
      <c r="P4" s="14" t="s">
        <v>2</v>
      </c>
      <c r="Q4" s="15" t="s">
        <v>3</v>
      </c>
      <c r="R4" s="14" t="s">
        <v>2</v>
      </c>
      <c r="S4" s="15" t="s">
        <v>3</v>
      </c>
      <c r="T4" s="14" t="s">
        <v>2</v>
      </c>
      <c r="U4" s="15" t="s">
        <v>3</v>
      </c>
      <c r="V4" s="14" t="s">
        <v>2</v>
      </c>
      <c r="W4" s="15" t="s">
        <v>3</v>
      </c>
      <c r="X4" s="14" t="s">
        <v>2</v>
      </c>
      <c r="Y4" s="15" t="s">
        <v>3</v>
      </c>
      <c r="Z4" s="14" t="s">
        <v>2</v>
      </c>
      <c r="AA4" s="15" t="s">
        <v>3</v>
      </c>
      <c r="AB4" s="14" t="s">
        <v>2</v>
      </c>
      <c r="AC4" s="15" t="s">
        <v>3</v>
      </c>
      <c r="AD4" s="14" t="s">
        <v>2</v>
      </c>
      <c r="AE4" s="15" t="s">
        <v>3</v>
      </c>
      <c r="AF4" s="14" t="s">
        <v>2</v>
      </c>
      <c r="AG4" s="15" t="s">
        <v>3</v>
      </c>
      <c r="AH4" s="14" t="s">
        <v>2</v>
      </c>
      <c r="AI4" s="15" t="s">
        <v>3</v>
      </c>
      <c r="AJ4" s="14" t="s">
        <v>2</v>
      </c>
      <c r="AK4" s="15" t="s">
        <v>3</v>
      </c>
      <c r="AL4" s="14" t="s">
        <v>2</v>
      </c>
      <c r="AM4" s="15" t="s">
        <v>3</v>
      </c>
      <c r="AN4" s="14" t="s">
        <v>2</v>
      </c>
      <c r="AO4" s="15" t="s">
        <v>3</v>
      </c>
      <c r="AP4" s="14" t="s">
        <v>2</v>
      </c>
      <c r="AQ4" s="15" t="s">
        <v>3</v>
      </c>
      <c r="AR4" s="14" t="s">
        <v>2</v>
      </c>
      <c r="AS4" s="15" t="s">
        <v>3</v>
      </c>
      <c r="AT4" s="14" t="s">
        <v>2</v>
      </c>
      <c r="AU4" s="15" t="s">
        <v>3</v>
      </c>
      <c r="AV4" s="14" t="s">
        <v>2</v>
      </c>
      <c r="AW4" s="15" t="s">
        <v>3</v>
      </c>
      <c r="AX4" s="14" t="s">
        <v>2</v>
      </c>
      <c r="AY4" s="16" t="s">
        <v>3</v>
      </c>
      <c r="AZ4" s="14" t="s">
        <v>2</v>
      </c>
      <c r="BA4" s="16" t="s">
        <v>3</v>
      </c>
      <c r="BB4" s="14" t="s">
        <v>2</v>
      </c>
      <c r="BC4" s="15" t="s">
        <v>3</v>
      </c>
      <c r="BD4" s="14" t="s">
        <v>2</v>
      </c>
      <c r="BE4" s="16" t="s">
        <v>3</v>
      </c>
      <c r="BF4" s="14" t="s">
        <v>2</v>
      </c>
      <c r="BG4" s="16" t="s">
        <v>3</v>
      </c>
      <c r="BH4" s="14" t="s">
        <v>2</v>
      </c>
      <c r="BI4" s="15" t="s">
        <v>3</v>
      </c>
      <c r="BJ4" s="14" t="s">
        <v>2</v>
      </c>
      <c r="BK4" s="15" t="s">
        <v>3</v>
      </c>
      <c r="BL4" s="14" t="s">
        <v>2</v>
      </c>
      <c r="BM4" s="18" t="s">
        <v>3</v>
      </c>
      <c r="BN4" s="14" t="s">
        <v>2</v>
      </c>
      <c r="BO4" s="16" t="s">
        <v>3</v>
      </c>
      <c r="BP4" s="14" t="s">
        <v>2</v>
      </c>
      <c r="BQ4" s="16" t="s">
        <v>3</v>
      </c>
      <c r="BR4" s="14" t="s">
        <v>2</v>
      </c>
      <c r="BS4" s="15" t="s">
        <v>3</v>
      </c>
      <c r="BT4" s="14" t="s">
        <v>8</v>
      </c>
      <c r="BU4" s="18" t="s">
        <v>9</v>
      </c>
      <c r="BV4" s="47" t="s">
        <v>8</v>
      </c>
      <c r="BW4" s="46" t="s">
        <v>9</v>
      </c>
      <c r="BX4" s="14" t="s">
        <v>8</v>
      </c>
      <c r="BY4" s="18" t="s">
        <v>9</v>
      </c>
      <c r="BZ4" s="14" t="s">
        <v>8</v>
      </c>
      <c r="CA4" s="18" t="s">
        <v>9</v>
      </c>
      <c r="CB4" s="14" t="s">
        <v>2</v>
      </c>
      <c r="CC4" s="15" t="s">
        <v>3</v>
      </c>
      <c r="CD4" s="14" t="s">
        <v>8</v>
      </c>
      <c r="CE4" s="16" t="s">
        <v>9</v>
      </c>
      <c r="CF4" s="14" t="s">
        <v>8</v>
      </c>
      <c r="CG4" s="18" t="s">
        <v>9</v>
      </c>
      <c r="CH4" s="14" t="s">
        <v>2</v>
      </c>
      <c r="CI4" s="15" t="s">
        <v>3</v>
      </c>
      <c r="CJ4" s="14" t="s">
        <v>2</v>
      </c>
      <c r="CK4" s="15" t="s">
        <v>3</v>
      </c>
      <c r="CL4" s="14" t="s">
        <v>2</v>
      </c>
      <c r="CM4" s="15" t="s">
        <v>3</v>
      </c>
      <c r="CN4" s="14" t="s">
        <v>2</v>
      </c>
      <c r="CO4" s="15" t="s">
        <v>3</v>
      </c>
      <c r="CP4" s="14" t="s">
        <v>2</v>
      </c>
      <c r="CQ4" s="15" t="s">
        <v>3</v>
      </c>
      <c r="CR4" s="14" t="s">
        <v>2</v>
      </c>
      <c r="CS4" s="15" t="s">
        <v>3</v>
      </c>
      <c r="CT4" s="47" t="s">
        <v>2</v>
      </c>
      <c r="CU4" s="48" t="s">
        <v>3</v>
      </c>
      <c r="CV4" s="14" t="s">
        <v>2</v>
      </c>
      <c r="CW4" s="15" t="s">
        <v>3</v>
      </c>
      <c r="CX4" s="14" t="s">
        <v>2</v>
      </c>
      <c r="CY4" s="16" t="s">
        <v>3</v>
      </c>
      <c r="CZ4" s="14" t="s">
        <v>2</v>
      </c>
      <c r="DA4" s="16" t="s">
        <v>3</v>
      </c>
      <c r="DB4" s="14" t="s">
        <v>2</v>
      </c>
      <c r="DC4" s="15" t="s">
        <v>3</v>
      </c>
      <c r="DD4" s="14" t="s">
        <v>2</v>
      </c>
      <c r="DE4" s="15" t="s">
        <v>3</v>
      </c>
      <c r="DF4" s="14" t="s">
        <v>2</v>
      </c>
      <c r="DG4" s="15" t="s">
        <v>3</v>
      </c>
      <c r="DH4" s="14" t="s">
        <v>2</v>
      </c>
      <c r="DI4" s="15" t="s">
        <v>3</v>
      </c>
      <c r="DJ4" s="14" t="s">
        <v>2</v>
      </c>
      <c r="DK4" s="15" t="s">
        <v>3</v>
      </c>
      <c r="DL4" s="14" t="s">
        <v>2</v>
      </c>
      <c r="DM4" s="15" t="s">
        <v>3</v>
      </c>
      <c r="DN4" s="14" t="s">
        <v>2</v>
      </c>
      <c r="DO4" s="15" t="s">
        <v>3</v>
      </c>
      <c r="DP4" s="14" t="s">
        <v>2</v>
      </c>
      <c r="DQ4" s="15" t="s">
        <v>3</v>
      </c>
      <c r="DR4" s="14" t="s">
        <v>2</v>
      </c>
      <c r="DS4" s="15" t="s">
        <v>3</v>
      </c>
      <c r="DT4" s="14" t="s">
        <v>2</v>
      </c>
      <c r="DU4" s="15" t="s">
        <v>3</v>
      </c>
      <c r="DV4" s="14" t="s">
        <v>2</v>
      </c>
      <c r="DW4" s="15" t="s">
        <v>3</v>
      </c>
      <c r="DX4" s="14" t="s">
        <v>2</v>
      </c>
      <c r="DY4" s="15" t="s">
        <v>3</v>
      </c>
      <c r="DZ4" s="14" t="s">
        <v>2</v>
      </c>
      <c r="EA4" s="15" t="s">
        <v>3</v>
      </c>
      <c r="EB4" s="14" t="s">
        <v>2</v>
      </c>
      <c r="EC4" s="15" t="s">
        <v>3</v>
      </c>
      <c r="ED4" s="14" t="s">
        <v>2</v>
      </c>
      <c r="EE4" s="15" t="s">
        <v>3</v>
      </c>
      <c r="EF4" s="14" t="s">
        <v>2</v>
      </c>
      <c r="EG4" s="15" t="s">
        <v>3</v>
      </c>
    </row>
    <row r="5" spans="1:137" ht="24" customHeight="1" x14ac:dyDescent="0.15">
      <c r="A5" s="1"/>
      <c r="B5" s="19">
        <v>1958</v>
      </c>
      <c r="C5" s="20" t="s">
        <v>5</v>
      </c>
      <c r="D5" s="21">
        <v>1057735</v>
      </c>
      <c r="E5" s="41">
        <v>30780213</v>
      </c>
      <c r="F5" s="39">
        <v>39010</v>
      </c>
      <c r="G5" s="22">
        <v>1809243</v>
      </c>
      <c r="H5" s="21">
        <v>18218</v>
      </c>
      <c r="I5" s="22">
        <v>246645</v>
      </c>
      <c r="J5" s="21"/>
      <c r="K5" s="23"/>
      <c r="L5" s="24"/>
      <c r="M5" s="23"/>
      <c r="N5" s="21">
        <v>28720</v>
      </c>
      <c r="O5" s="22">
        <v>3869938</v>
      </c>
      <c r="P5" s="21">
        <v>48747</v>
      </c>
      <c r="Q5" s="22">
        <v>4184930</v>
      </c>
      <c r="R5" s="21">
        <v>38283</v>
      </c>
      <c r="S5" s="22">
        <v>877269</v>
      </c>
      <c r="T5" s="21">
        <v>247292</v>
      </c>
      <c r="U5" s="22">
        <v>3816341</v>
      </c>
      <c r="V5" s="21"/>
      <c r="W5" s="22"/>
      <c r="X5" s="21">
        <v>41767</v>
      </c>
      <c r="Y5" s="22">
        <v>1058066</v>
      </c>
      <c r="Z5" s="21">
        <v>3711</v>
      </c>
      <c r="AA5" s="22">
        <v>100590</v>
      </c>
      <c r="AB5" s="21">
        <v>137048</v>
      </c>
      <c r="AC5" s="22">
        <v>1668957</v>
      </c>
      <c r="AD5" s="21">
        <v>1789</v>
      </c>
      <c r="AE5" s="22">
        <v>244102</v>
      </c>
      <c r="AF5" s="21">
        <v>41294</v>
      </c>
      <c r="AG5" s="22">
        <v>1275648</v>
      </c>
      <c r="AH5" s="24"/>
      <c r="AI5" s="23"/>
      <c r="AJ5" s="24"/>
      <c r="AK5" s="23"/>
      <c r="AL5" s="24"/>
      <c r="AM5" s="22"/>
      <c r="AN5" s="24"/>
      <c r="AO5" s="23"/>
      <c r="AP5" s="24"/>
      <c r="AQ5" s="23"/>
      <c r="AR5" s="24"/>
      <c r="AS5" s="23"/>
      <c r="AT5" s="24"/>
      <c r="AU5" s="23"/>
      <c r="AV5" s="24"/>
      <c r="AW5" s="23"/>
      <c r="AX5" s="21"/>
      <c r="AY5" s="25"/>
      <c r="AZ5" s="21"/>
      <c r="BA5" s="23"/>
      <c r="BB5" s="21">
        <v>869</v>
      </c>
      <c r="BC5" s="22">
        <v>169009</v>
      </c>
      <c r="BD5" s="21"/>
      <c r="BE5" s="25"/>
      <c r="BF5" s="21">
        <v>10977</v>
      </c>
      <c r="BG5" s="23">
        <v>240308</v>
      </c>
      <c r="BH5" s="21">
        <v>46813</v>
      </c>
      <c r="BI5" s="22">
        <v>425594</v>
      </c>
      <c r="BJ5" s="21"/>
      <c r="BK5" s="22"/>
      <c r="BL5" s="21"/>
      <c r="BM5" s="23"/>
      <c r="BN5" s="21"/>
      <c r="BO5" s="25"/>
      <c r="BP5" s="21"/>
      <c r="BQ5" s="25"/>
      <c r="BR5" s="21">
        <v>166412</v>
      </c>
      <c r="BS5" s="22">
        <v>2782280</v>
      </c>
      <c r="BT5" s="21"/>
      <c r="BU5" s="23"/>
      <c r="BV5" s="24"/>
      <c r="BW5" s="22"/>
      <c r="BX5" s="24"/>
      <c r="BY5" s="22"/>
      <c r="BZ5" s="24"/>
      <c r="CA5" s="22"/>
      <c r="CB5" s="21">
        <v>21645</v>
      </c>
      <c r="CC5" s="22">
        <v>897076</v>
      </c>
      <c r="CD5" s="21"/>
      <c r="CE5" s="25"/>
      <c r="CF5" s="21"/>
      <c r="CG5" s="23"/>
      <c r="CH5" s="21">
        <v>1107</v>
      </c>
      <c r="CI5" s="22">
        <v>23924</v>
      </c>
      <c r="CJ5" s="21">
        <v>17955</v>
      </c>
      <c r="CK5" s="22">
        <v>558568</v>
      </c>
      <c r="CL5" s="21">
        <v>6895</v>
      </c>
      <c r="CM5" s="25">
        <v>300684</v>
      </c>
      <c r="CN5" s="21">
        <v>9925</v>
      </c>
      <c r="CO5" s="25">
        <v>242686</v>
      </c>
      <c r="CP5" s="21">
        <v>1135</v>
      </c>
      <c r="CQ5" s="25">
        <v>15198</v>
      </c>
      <c r="CR5" s="21"/>
      <c r="CS5" s="25"/>
      <c r="CT5" s="21"/>
      <c r="CU5" s="22"/>
      <c r="CV5" s="21">
        <v>1043</v>
      </c>
      <c r="CW5" s="22">
        <v>191478</v>
      </c>
      <c r="CX5" s="21"/>
      <c r="CY5" s="25"/>
      <c r="CZ5" s="21"/>
      <c r="DA5" s="23"/>
      <c r="DB5" s="21" t="s">
        <v>0</v>
      </c>
      <c r="DC5" s="22"/>
      <c r="DD5" s="24"/>
      <c r="DE5" s="22"/>
      <c r="DF5" s="24"/>
      <c r="DG5" s="22"/>
      <c r="DH5" s="24"/>
      <c r="DI5" s="22"/>
      <c r="DJ5" s="24"/>
      <c r="DK5" s="22"/>
      <c r="DL5" s="21">
        <v>14916</v>
      </c>
      <c r="DM5" s="22">
        <v>444741</v>
      </c>
      <c r="DN5" s="21">
        <v>5466</v>
      </c>
      <c r="DO5" s="22">
        <v>195606</v>
      </c>
      <c r="DP5" s="21">
        <v>757</v>
      </c>
      <c r="DQ5" s="22">
        <v>117134</v>
      </c>
      <c r="DR5" s="21"/>
      <c r="DS5" s="22"/>
      <c r="DT5" s="21"/>
      <c r="DU5" s="22"/>
      <c r="DV5" s="24"/>
      <c r="DW5" s="22"/>
      <c r="DX5" s="24"/>
      <c r="DY5" s="22"/>
      <c r="DZ5" s="24"/>
      <c r="EA5" s="22"/>
      <c r="EB5" s="21">
        <v>27686</v>
      </c>
      <c r="EC5" s="22">
        <v>2584039</v>
      </c>
      <c r="ED5" s="21">
        <v>1671</v>
      </c>
      <c r="EE5" s="22">
        <v>210831</v>
      </c>
      <c r="EF5" s="21">
        <v>18434</v>
      </c>
      <c r="EG5" s="22">
        <v>915415</v>
      </c>
    </row>
    <row r="6" spans="1:137" ht="24" customHeight="1" x14ac:dyDescent="0.15">
      <c r="A6" s="1"/>
      <c r="B6" s="26">
        <v>1959</v>
      </c>
      <c r="C6" s="27">
        <v>34</v>
      </c>
      <c r="D6" s="28">
        <v>1252394</v>
      </c>
      <c r="E6" s="42">
        <v>35785510</v>
      </c>
      <c r="F6" s="33">
        <v>20174</v>
      </c>
      <c r="G6" s="29">
        <v>1332685</v>
      </c>
      <c r="H6" s="28">
        <v>5668</v>
      </c>
      <c r="I6" s="29">
        <v>97600</v>
      </c>
      <c r="J6" s="28"/>
      <c r="K6" s="30"/>
      <c r="L6" s="31"/>
      <c r="M6" s="30"/>
      <c r="N6" s="28">
        <v>25918</v>
      </c>
      <c r="O6" s="29">
        <v>4147261</v>
      </c>
      <c r="P6" s="28">
        <v>55511</v>
      </c>
      <c r="Q6" s="29">
        <v>6140920</v>
      </c>
      <c r="R6" s="28">
        <v>48574</v>
      </c>
      <c r="S6" s="29">
        <v>1211784</v>
      </c>
      <c r="T6" s="28">
        <v>310633</v>
      </c>
      <c r="U6" s="29">
        <v>5065993</v>
      </c>
      <c r="V6" s="28"/>
      <c r="W6" s="29"/>
      <c r="X6" s="28">
        <v>94432</v>
      </c>
      <c r="Y6" s="29">
        <v>1435016</v>
      </c>
      <c r="Z6" s="28">
        <v>11969</v>
      </c>
      <c r="AA6" s="29">
        <v>203118</v>
      </c>
      <c r="AB6" s="28">
        <v>140444</v>
      </c>
      <c r="AC6" s="29">
        <v>1722252</v>
      </c>
      <c r="AD6" s="28">
        <v>1750</v>
      </c>
      <c r="AE6" s="29">
        <v>245111</v>
      </c>
      <c r="AF6" s="28">
        <v>43712</v>
      </c>
      <c r="AG6" s="29">
        <v>1474565</v>
      </c>
      <c r="AH6" s="31"/>
      <c r="AI6" s="30"/>
      <c r="AJ6" s="31"/>
      <c r="AK6" s="30"/>
      <c r="AL6" s="31"/>
      <c r="AM6" s="29"/>
      <c r="AN6" s="31"/>
      <c r="AO6" s="30"/>
      <c r="AP6" s="31"/>
      <c r="AQ6" s="30"/>
      <c r="AR6" s="31"/>
      <c r="AS6" s="30"/>
      <c r="AT6" s="31"/>
      <c r="AU6" s="30"/>
      <c r="AV6" s="31"/>
      <c r="AW6" s="30"/>
      <c r="AX6" s="28" t="s">
        <v>0</v>
      </c>
      <c r="AY6" s="32"/>
      <c r="AZ6" s="28"/>
      <c r="BA6" s="30"/>
      <c r="BB6" s="28">
        <v>512</v>
      </c>
      <c r="BC6" s="29">
        <v>78929</v>
      </c>
      <c r="BD6" s="28" t="s">
        <v>0</v>
      </c>
      <c r="BE6" s="32"/>
      <c r="BF6" s="28">
        <v>14283</v>
      </c>
      <c r="BG6" s="30">
        <v>374678</v>
      </c>
      <c r="BH6" s="28">
        <v>29308</v>
      </c>
      <c r="BI6" s="29">
        <v>357480</v>
      </c>
      <c r="BJ6" s="28" t="s">
        <v>0</v>
      </c>
      <c r="BK6" s="29"/>
      <c r="BL6" s="28"/>
      <c r="BM6" s="30"/>
      <c r="BN6" s="28"/>
      <c r="BO6" s="32"/>
      <c r="BP6" s="28"/>
      <c r="BQ6" s="32"/>
      <c r="BR6" s="28">
        <v>268788</v>
      </c>
      <c r="BS6" s="29">
        <v>2917215</v>
      </c>
      <c r="BT6" s="28"/>
      <c r="BU6" s="30"/>
      <c r="BV6" s="31"/>
      <c r="BW6" s="29"/>
      <c r="BX6" s="31"/>
      <c r="BY6" s="29"/>
      <c r="BZ6" s="31"/>
      <c r="CA6" s="29"/>
      <c r="CB6" s="28">
        <v>22841</v>
      </c>
      <c r="CC6" s="29">
        <v>1047394</v>
      </c>
      <c r="CD6" s="28"/>
      <c r="CE6" s="32"/>
      <c r="CF6" s="28"/>
      <c r="CG6" s="30"/>
      <c r="CH6" s="28">
        <v>1262</v>
      </c>
      <c r="CI6" s="29">
        <v>21362</v>
      </c>
      <c r="CJ6" s="28">
        <v>21633</v>
      </c>
      <c r="CK6" s="29">
        <v>968661</v>
      </c>
      <c r="CL6" s="28">
        <v>10075</v>
      </c>
      <c r="CM6" s="32">
        <v>577368</v>
      </c>
      <c r="CN6" s="28">
        <v>10229</v>
      </c>
      <c r="CO6" s="32">
        <v>370917</v>
      </c>
      <c r="CP6" s="28">
        <v>1329</v>
      </c>
      <c r="CQ6" s="32">
        <v>20375</v>
      </c>
      <c r="CR6" s="28"/>
      <c r="CS6" s="32"/>
      <c r="CT6" s="45"/>
      <c r="CU6" s="29"/>
      <c r="CV6" s="28">
        <v>1045</v>
      </c>
      <c r="CW6" s="29">
        <v>240734</v>
      </c>
      <c r="CX6" s="28"/>
      <c r="CY6" s="32"/>
      <c r="CZ6" s="28"/>
      <c r="DA6" s="30"/>
      <c r="DB6" s="28"/>
      <c r="DC6" s="29"/>
      <c r="DD6" s="31"/>
      <c r="DE6" s="29"/>
      <c r="DF6" s="31"/>
      <c r="DG6" s="29"/>
      <c r="DH6" s="31"/>
      <c r="DI6" s="29"/>
      <c r="DJ6" s="31"/>
      <c r="DK6" s="29"/>
      <c r="DL6" s="28">
        <v>11540</v>
      </c>
      <c r="DM6" s="29">
        <v>405524</v>
      </c>
      <c r="DN6" s="28">
        <v>5113</v>
      </c>
      <c r="DO6" s="29">
        <v>221859</v>
      </c>
      <c r="DP6" s="28">
        <v>582</v>
      </c>
      <c r="DQ6" s="29">
        <v>105279</v>
      </c>
      <c r="DR6" s="28" t="s">
        <v>0</v>
      </c>
      <c r="DS6" s="29"/>
      <c r="DT6" s="28"/>
      <c r="DU6" s="29"/>
      <c r="DV6" s="31"/>
      <c r="DW6" s="29"/>
      <c r="DX6" s="31"/>
      <c r="DY6" s="29"/>
      <c r="DZ6" s="31"/>
      <c r="EA6" s="29"/>
      <c r="EB6" s="28">
        <v>25805</v>
      </c>
      <c r="EC6" s="29">
        <v>2966166</v>
      </c>
      <c r="ED6" s="28">
        <v>2278</v>
      </c>
      <c r="EE6" s="29">
        <v>290546</v>
      </c>
      <c r="EF6" s="28">
        <v>14424</v>
      </c>
      <c r="EG6" s="29">
        <v>616494</v>
      </c>
    </row>
    <row r="7" spans="1:137" ht="24" customHeight="1" x14ac:dyDescent="0.15">
      <c r="A7" s="1"/>
      <c r="B7" s="26">
        <v>1960</v>
      </c>
      <c r="C7" s="27">
        <v>35</v>
      </c>
      <c r="D7" s="28">
        <v>1226981</v>
      </c>
      <c r="E7" s="42">
        <v>42521111</v>
      </c>
      <c r="F7" s="33">
        <v>14275</v>
      </c>
      <c r="G7" s="29">
        <v>1257774</v>
      </c>
      <c r="H7" s="28">
        <v>4150</v>
      </c>
      <c r="I7" s="29">
        <v>88790</v>
      </c>
      <c r="J7" s="28"/>
      <c r="K7" s="30"/>
      <c r="L7" s="31"/>
      <c r="M7" s="30"/>
      <c r="N7" s="28">
        <v>31375</v>
      </c>
      <c r="O7" s="29">
        <v>6418909</v>
      </c>
      <c r="P7" s="28">
        <v>45756</v>
      </c>
      <c r="Q7" s="29">
        <v>6238258</v>
      </c>
      <c r="R7" s="28">
        <v>43414</v>
      </c>
      <c r="S7" s="29">
        <v>1294326</v>
      </c>
      <c r="T7" s="28">
        <v>320041</v>
      </c>
      <c r="U7" s="29">
        <v>5305914</v>
      </c>
      <c r="V7" s="28"/>
      <c r="W7" s="29"/>
      <c r="X7" s="28">
        <v>105487</v>
      </c>
      <c r="Y7" s="29">
        <v>2013446</v>
      </c>
      <c r="Z7" s="28">
        <v>9614</v>
      </c>
      <c r="AA7" s="29">
        <v>223661</v>
      </c>
      <c r="AB7" s="28">
        <v>116415</v>
      </c>
      <c r="AC7" s="29">
        <v>1793598</v>
      </c>
      <c r="AD7" s="28">
        <v>1763</v>
      </c>
      <c r="AE7" s="29">
        <v>258467</v>
      </c>
      <c r="AF7" s="28">
        <v>43009</v>
      </c>
      <c r="AG7" s="29">
        <v>1644027</v>
      </c>
      <c r="AH7" s="31"/>
      <c r="AI7" s="30"/>
      <c r="AJ7" s="31"/>
      <c r="AK7" s="30"/>
      <c r="AL7" s="31"/>
      <c r="AM7" s="29"/>
      <c r="AN7" s="31"/>
      <c r="AO7" s="30"/>
      <c r="AP7" s="31"/>
      <c r="AQ7" s="30"/>
      <c r="AR7" s="31"/>
      <c r="AS7" s="30"/>
      <c r="AT7" s="31"/>
      <c r="AU7" s="30"/>
      <c r="AV7" s="31"/>
      <c r="AW7" s="30"/>
      <c r="AX7" s="28"/>
      <c r="AY7" s="32"/>
      <c r="AZ7" s="28"/>
      <c r="BA7" s="30"/>
      <c r="BB7" s="28">
        <v>413</v>
      </c>
      <c r="BC7" s="29">
        <v>95015</v>
      </c>
      <c r="BD7" s="28"/>
      <c r="BE7" s="32"/>
      <c r="BF7" s="28">
        <v>12159</v>
      </c>
      <c r="BG7" s="30">
        <v>319671</v>
      </c>
      <c r="BH7" s="28">
        <v>37336</v>
      </c>
      <c r="BI7" s="29">
        <v>433538</v>
      </c>
      <c r="BJ7" s="28"/>
      <c r="BK7" s="29"/>
      <c r="BL7" s="28"/>
      <c r="BM7" s="30"/>
      <c r="BN7" s="28"/>
      <c r="BO7" s="32"/>
      <c r="BP7" s="28"/>
      <c r="BQ7" s="32"/>
      <c r="BR7" s="28">
        <v>253097</v>
      </c>
      <c r="BS7" s="29">
        <v>3876255</v>
      </c>
      <c r="BT7" s="28"/>
      <c r="BU7" s="30"/>
      <c r="BV7" s="31"/>
      <c r="BW7" s="29"/>
      <c r="BX7" s="31"/>
      <c r="BY7" s="29"/>
      <c r="BZ7" s="31"/>
      <c r="CA7" s="29"/>
      <c r="CB7" s="28">
        <v>23499</v>
      </c>
      <c r="CC7" s="29">
        <v>1247138</v>
      </c>
      <c r="CD7" s="28"/>
      <c r="CE7" s="32"/>
      <c r="CF7" s="28"/>
      <c r="CG7" s="30"/>
      <c r="CH7" s="28">
        <v>670</v>
      </c>
      <c r="CI7" s="29">
        <v>15887</v>
      </c>
      <c r="CJ7" s="28">
        <v>22642</v>
      </c>
      <c r="CK7" s="29">
        <v>961271</v>
      </c>
      <c r="CL7" s="28">
        <v>5595</v>
      </c>
      <c r="CM7" s="32">
        <v>277059</v>
      </c>
      <c r="CN7" s="28">
        <v>15760</v>
      </c>
      <c r="CO7" s="32">
        <v>662013</v>
      </c>
      <c r="CP7" s="28">
        <v>1287</v>
      </c>
      <c r="CQ7" s="32">
        <v>22199</v>
      </c>
      <c r="CR7" s="28"/>
      <c r="CS7" s="32"/>
      <c r="CT7" s="95" t="s">
        <v>81</v>
      </c>
      <c r="CU7" s="29"/>
      <c r="CV7" s="28">
        <v>1000</v>
      </c>
      <c r="CW7" s="29">
        <v>293643</v>
      </c>
      <c r="CX7" s="28"/>
      <c r="CY7" s="32"/>
      <c r="CZ7" s="28"/>
      <c r="DA7" s="30"/>
      <c r="DB7" s="28">
        <v>2025</v>
      </c>
      <c r="DC7" s="29">
        <v>389542</v>
      </c>
      <c r="DD7" s="31"/>
      <c r="DE7" s="29"/>
      <c r="DF7" s="31"/>
      <c r="DG7" s="29"/>
      <c r="DH7" s="31"/>
      <c r="DI7" s="29"/>
      <c r="DJ7" s="31"/>
      <c r="DK7" s="29"/>
      <c r="DL7" s="28">
        <v>8455</v>
      </c>
      <c r="DM7" s="29">
        <v>386219</v>
      </c>
      <c r="DN7" s="28">
        <v>4589</v>
      </c>
      <c r="DO7" s="29">
        <v>231786</v>
      </c>
      <c r="DP7" s="28">
        <v>475</v>
      </c>
      <c r="DQ7" s="29">
        <v>111166</v>
      </c>
      <c r="DR7" s="28"/>
      <c r="DS7" s="29"/>
      <c r="DT7" s="28"/>
      <c r="DU7" s="29"/>
      <c r="DV7" s="31"/>
      <c r="DW7" s="29"/>
      <c r="DX7" s="31"/>
      <c r="DY7" s="29"/>
      <c r="DZ7" s="31"/>
      <c r="EA7" s="29"/>
      <c r="EB7" s="28">
        <v>28217</v>
      </c>
      <c r="EC7" s="29">
        <v>4184749</v>
      </c>
      <c r="ED7" s="28">
        <v>2860</v>
      </c>
      <c r="EE7" s="29">
        <v>432907</v>
      </c>
      <c r="EF7" s="28">
        <v>18929</v>
      </c>
      <c r="EG7" s="29">
        <v>992304</v>
      </c>
    </row>
    <row r="8" spans="1:137" ht="24" customHeight="1" x14ac:dyDescent="0.15">
      <c r="A8" s="1"/>
      <c r="B8" s="26">
        <v>1961</v>
      </c>
      <c r="C8" s="27">
        <v>36</v>
      </c>
      <c r="D8" s="28">
        <v>1215546</v>
      </c>
      <c r="E8" s="42">
        <v>46382626</v>
      </c>
      <c r="F8" s="33">
        <v>21295</v>
      </c>
      <c r="G8" s="29">
        <v>1708577</v>
      </c>
      <c r="H8" s="28">
        <v>10419</v>
      </c>
      <c r="I8" s="29">
        <v>160980</v>
      </c>
      <c r="J8" s="28"/>
      <c r="K8" s="30"/>
      <c r="L8" s="31"/>
      <c r="M8" s="30"/>
      <c r="N8" s="28">
        <v>26270</v>
      </c>
      <c r="O8" s="29">
        <v>5082488</v>
      </c>
      <c r="P8" s="28">
        <v>61312</v>
      </c>
      <c r="Q8" s="29">
        <v>8979750</v>
      </c>
      <c r="R8" s="28">
        <v>30363</v>
      </c>
      <c r="S8" s="29">
        <v>980719</v>
      </c>
      <c r="T8" s="28">
        <v>304626</v>
      </c>
      <c r="U8" s="29">
        <v>6257218</v>
      </c>
      <c r="V8" s="28"/>
      <c r="W8" s="29"/>
      <c r="X8" s="28">
        <v>174522</v>
      </c>
      <c r="Y8" s="29">
        <v>2479735</v>
      </c>
      <c r="Z8" s="28">
        <v>18565</v>
      </c>
      <c r="AA8" s="29">
        <v>420902</v>
      </c>
      <c r="AB8" s="28">
        <v>102912</v>
      </c>
      <c r="AC8" s="29">
        <v>1771047</v>
      </c>
      <c r="AD8" s="28">
        <v>1879</v>
      </c>
      <c r="AE8" s="29">
        <v>298553</v>
      </c>
      <c r="AF8" s="28">
        <v>30868</v>
      </c>
      <c r="AG8" s="29">
        <v>1469015</v>
      </c>
      <c r="AH8" s="31"/>
      <c r="AI8" s="30"/>
      <c r="AJ8" s="31"/>
      <c r="AK8" s="30"/>
      <c r="AL8" s="31"/>
      <c r="AM8" s="29"/>
      <c r="AN8" s="31"/>
      <c r="AO8" s="30"/>
      <c r="AP8" s="31"/>
      <c r="AQ8" s="30"/>
      <c r="AR8" s="31"/>
      <c r="AS8" s="30"/>
      <c r="AT8" s="31"/>
      <c r="AU8" s="30"/>
      <c r="AV8" s="31"/>
      <c r="AW8" s="30"/>
      <c r="AX8" s="28"/>
      <c r="AY8" s="32"/>
      <c r="AZ8" s="28"/>
      <c r="BA8" s="30"/>
      <c r="BB8" s="28">
        <v>513</v>
      </c>
      <c r="BC8" s="29">
        <v>109820</v>
      </c>
      <c r="BD8" s="28"/>
      <c r="BE8" s="32"/>
      <c r="BF8" s="28">
        <v>9292</v>
      </c>
      <c r="BG8" s="30">
        <v>233028</v>
      </c>
      <c r="BH8" s="28">
        <v>28294</v>
      </c>
      <c r="BI8" s="29">
        <v>304532</v>
      </c>
      <c r="BJ8" s="28"/>
      <c r="BK8" s="29"/>
      <c r="BL8" s="28"/>
      <c r="BM8" s="30"/>
      <c r="BN8" s="28"/>
      <c r="BO8" s="32"/>
      <c r="BP8" s="28"/>
      <c r="BQ8" s="32"/>
      <c r="BR8" s="28">
        <v>214501</v>
      </c>
      <c r="BS8" s="29">
        <v>4969569</v>
      </c>
      <c r="BT8" s="28"/>
      <c r="BU8" s="30"/>
      <c r="BV8" s="31"/>
      <c r="BW8" s="29"/>
      <c r="BX8" s="31"/>
      <c r="BY8" s="29"/>
      <c r="BZ8" s="31"/>
      <c r="CA8" s="29"/>
      <c r="CB8" s="28">
        <v>21312</v>
      </c>
      <c r="CC8" s="29">
        <v>1348214</v>
      </c>
      <c r="CD8" s="28"/>
      <c r="CE8" s="32"/>
      <c r="CF8" s="28"/>
      <c r="CG8" s="30"/>
      <c r="CH8" s="28">
        <v>1203</v>
      </c>
      <c r="CI8" s="29">
        <v>37340</v>
      </c>
      <c r="CJ8" s="28">
        <v>18991</v>
      </c>
      <c r="CK8" s="29">
        <v>1068079</v>
      </c>
      <c r="CL8" s="28">
        <v>6173</v>
      </c>
      <c r="CM8" s="32">
        <v>511901</v>
      </c>
      <c r="CN8" s="28">
        <v>12104</v>
      </c>
      <c r="CO8" s="32">
        <v>539910</v>
      </c>
      <c r="CP8" s="28">
        <v>714</v>
      </c>
      <c r="CQ8" s="32">
        <v>16268</v>
      </c>
      <c r="CR8" s="28"/>
      <c r="CS8" s="32"/>
      <c r="CT8" s="95"/>
      <c r="CU8" s="29"/>
      <c r="CV8" s="28">
        <v>1025</v>
      </c>
      <c r="CW8" s="29">
        <v>336217</v>
      </c>
      <c r="CX8" s="28"/>
      <c r="CY8" s="32"/>
      <c r="CZ8" s="28"/>
      <c r="DA8" s="30"/>
      <c r="DB8" s="28">
        <v>2067</v>
      </c>
      <c r="DC8" s="29">
        <v>456913</v>
      </c>
      <c r="DD8" s="31"/>
      <c r="DE8" s="29"/>
      <c r="DF8" s="31"/>
      <c r="DG8" s="29"/>
      <c r="DH8" s="31"/>
      <c r="DI8" s="29"/>
      <c r="DJ8" s="31"/>
      <c r="DK8" s="29"/>
      <c r="DL8" s="28">
        <v>9031</v>
      </c>
      <c r="DM8" s="29">
        <v>508485</v>
      </c>
      <c r="DN8" s="28">
        <v>5243</v>
      </c>
      <c r="DO8" s="29">
        <v>318905</v>
      </c>
      <c r="DP8" s="28">
        <v>668</v>
      </c>
      <c r="DQ8" s="29">
        <v>159954</v>
      </c>
      <c r="DR8" s="28"/>
      <c r="DS8" s="29"/>
      <c r="DT8" s="28"/>
      <c r="DU8" s="29"/>
      <c r="DV8" s="31"/>
      <c r="DW8" s="29"/>
      <c r="DX8" s="31"/>
      <c r="DY8" s="29"/>
      <c r="DZ8" s="31"/>
      <c r="EA8" s="29"/>
      <c r="EB8" s="28">
        <v>26745</v>
      </c>
      <c r="EC8" s="29">
        <v>3505897</v>
      </c>
      <c r="ED8" s="28">
        <v>1872</v>
      </c>
      <c r="EE8" s="29">
        <v>295064</v>
      </c>
      <c r="EF8" s="28">
        <v>17675</v>
      </c>
      <c r="EG8" s="29">
        <v>1012870</v>
      </c>
    </row>
    <row r="9" spans="1:137" ht="24" customHeight="1" x14ac:dyDescent="0.15">
      <c r="A9" s="1"/>
      <c r="B9" s="26">
        <v>1962</v>
      </c>
      <c r="C9" s="27">
        <v>37</v>
      </c>
      <c r="D9" s="28">
        <v>1299841</v>
      </c>
      <c r="E9" s="42">
        <v>45862237</v>
      </c>
      <c r="F9" s="33">
        <v>23528</v>
      </c>
      <c r="G9" s="29">
        <v>1799851</v>
      </c>
      <c r="H9" s="28">
        <v>4493</v>
      </c>
      <c r="I9" s="29">
        <v>71740</v>
      </c>
      <c r="J9" s="28"/>
      <c r="K9" s="30"/>
      <c r="L9" s="31"/>
      <c r="M9" s="30"/>
      <c r="N9" s="28">
        <v>26620</v>
      </c>
      <c r="O9" s="29">
        <v>5949864</v>
      </c>
      <c r="P9" s="28">
        <v>26351</v>
      </c>
      <c r="Q9" s="29">
        <v>4725108</v>
      </c>
      <c r="R9" s="28">
        <v>32111</v>
      </c>
      <c r="S9" s="29">
        <v>1100318</v>
      </c>
      <c r="T9" s="28">
        <v>355506</v>
      </c>
      <c r="U9" s="29">
        <v>7172999</v>
      </c>
      <c r="V9" s="28"/>
      <c r="W9" s="29"/>
      <c r="X9" s="28">
        <v>113658</v>
      </c>
      <c r="Y9" s="29">
        <v>1789539</v>
      </c>
      <c r="Z9" s="28">
        <v>41513</v>
      </c>
      <c r="AA9" s="29">
        <v>593641</v>
      </c>
      <c r="AB9" s="28">
        <v>121404</v>
      </c>
      <c r="AC9" s="29">
        <v>1333302</v>
      </c>
      <c r="AD9" s="28">
        <v>2633</v>
      </c>
      <c r="AE9" s="29">
        <v>420067</v>
      </c>
      <c r="AF9" s="28">
        <v>40547</v>
      </c>
      <c r="AG9" s="29">
        <v>1784144</v>
      </c>
      <c r="AH9" s="31"/>
      <c r="AI9" s="30"/>
      <c r="AJ9" s="31"/>
      <c r="AK9" s="30"/>
      <c r="AL9" s="31"/>
      <c r="AM9" s="29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28">
        <v>2387</v>
      </c>
      <c r="AY9" s="32">
        <v>181875</v>
      </c>
      <c r="AZ9" s="28"/>
      <c r="BA9" s="30"/>
      <c r="BB9" s="28">
        <v>339</v>
      </c>
      <c r="BC9" s="29">
        <v>79023</v>
      </c>
      <c r="BD9" s="28">
        <v>1322</v>
      </c>
      <c r="BE9" s="32">
        <v>217768</v>
      </c>
      <c r="BF9" s="28">
        <v>8243</v>
      </c>
      <c r="BG9" s="30">
        <v>167640</v>
      </c>
      <c r="BH9" s="28">
        <v>27730</v>
      </c>
      <c r="BI9" s="29">
        <v>353805</v>
      </c>
      <c r="BJ9" s="28">
        <v>1046</v>
      </c>
      <c r="BK9" s="29">
        <v>93402</v>
      </c>
      <c r="BL9" s="28"/>
      <c r="BM9" s="30"/>
      <c r="BN9" s="28"/>
      <c r="BO9" s="32"/>
      <c r="BP9" s="28"/>
      <c r="BQ9" s="32"/>
      <c r="BR9" s="28">
        <v>298796</v>
      </c>
      <c r="BS9" s="29">
        <v>6268547</v>
      </c>
      <c r="BT9" s="28"/>
      <c r="BU9" s="30"/>
      <c r="BV9" s="31"/>
      <c r="BW9" s="29"/>
      <c r="BX9" s="31"/>
      <c r="BY9" s="29"/>
      <c r="BZ9" s="31"/>
      <c r="CA9" s="29"/>
      <c r="CB9" s="28">
        <v>20783</v>
      </c>
      <c r="CC9" s="29">
        <v>1559052</v>
      </c>
      <c r="CD9" s="28"/>
      <c r="CE9" s="32"/>
      <c r="CF9" s="28"/>
      <c r="CG9" s="30"/>
      <c r="CH9" s="28">
        <v>558</v>
      </c>
      <c r="CI9" s="29">
        <v>18481</v>
      </c>
      <c r="CJ9" s="28">
        <v>17785</v>
      </c>
      <c r="CK9" s="29">
        <v>964703</v>
      </c>
      <c r="CL9" s="28">
        <v>7628</v>
      </c>
      <c r="CM9" s="32">
        <v>481632</v>
      </c>
      <c r="CN9" s="28">
        <v>9046</v>
      </c>
      <c r="CO9" s="32">
        <v>453521</v>
      </c>
      <c r="CP9" s="28">
        <v>1111</v>
      </c>
      <c r="CQ9" s="32">
        <v>29550</v>
      </c>
      <c r="CR9" s="28"/>
      <c r="CS9" s="32"/>
      <c r="CT9" s="45"/>
      <c r="CU9" s="29"/>
      <c r="CV9" s="28">
        <v>913</v>
      </c>
      <c r="CW9" s="29">
        <v>358417</v>
      </c>
      <c r="CX9" s="28"/>
      <c r="CY9" s="32"/>
      <c r="CZ9" s="28"/>
      <c r="DA9" s="30"/>
      <c r="DB9" s="28">
        <v>2332</v>
      </c>
      <c r="DC9" s="29">
        <v>535215</v>
      </c>
      <c r="DD9" s="31"/>
      <c r="DE9" s="29"/>
      <c r="DF9" s="31"/>
      <c r="DG9" s="29"/>
      <c r="DH9" s="31"/>
      <c r="DI9" s="29"/>
      <c r="DJ9" s="31"/>
      <c r="DK9" s="29"/>
      <c r="DL9" s="28">
        <v>9107</v>
      </c>
      <c r="DM9" s="29">
        <v>574572</v>
      </c>
      <c r="DN9" s="28">
        <v>4829</v>
      </c>
      <c r="DO9" s="29">
        <v>325837</v>
      </c>
      <c r="DP9" s="28">
        <v>541</v>
      </c>
      <c r="DQ9" s="29">
        <v>165767</v>
      </c>
      <c r="DR9" s="28">
        <v>836</v>
      </c>
      <c r="DS9" s="29">
        <v>86984</v>
      </c>
      <c r="DT9" s="28"/>
      <c r="DU9" s="29"/>
      <c r="DV9" s="31"/>
      <c r="DW9" s="29"/>
      <c r="DX9" s="31"/>
      <c r="DY9" s="29"/>
      <c r="DZ9" s="31"/>
      <c r="EA9" s="29"/>
      <c r="EB9" s="28">
        <v>35420</v>
      </c>
      <c r="EC9" s="29">
        <v>4364464</v>
      </c>
      <c r="ED9" s="28">
        <v>1726</v>
      </c>
      <c r="EE9" s="29">
        <v>370239</v>
      </c>
      <c r="EF9" s="28">
        <v>12132</v>
      </c>
      <c r="EG9" s="29">
        <v>609822</v>
      </c>
    </row>
    <row r="10" spans="1:137" ht="24" customHeight="1" x14ac:dyDescent="0.15">
      <c r="A10" s="1"/>
      <c r="B10" s="26">
        <v>1963</v>
      </c>
      <c r="C10" s="27">
        <v>38</v>
      </c>
      <c r="D10" s="28">
        <v>1369144</v>
      </c>
      <c r="E10" s="42">
        <v>61433348</v>
      </c>
      <c r="F10" s="33">
        <v>15447</v>
      </c>
      <c r="G10" s="29">
        <v>2194277</v>
      </c>
      <c r="H10" s="28">
        <v>2965</v>
      </c>
      <c r="I10" s="29">
        <v>66526</v>
      </c>
      <c r="J10" s="28"/>
      <c r="K10" s="30"/>
      <c r="L10" s="31"/>
      <c r="M10" s="30"/>
      <c r="N10" s="28">
        <v>34303</v>
      </c>
      <c r="O10" s="29">
        <v>9546135</v>
      </c>
      <c r="P10" s="28">
        <v>53563</v>
      </c>
      <c r="Q10" s="29">
        <v>9474767</v>
      </c>
      <c r="R10" s="28">
        <v>35799</v>
      </c>
      <c r="S10" s="29">
        <v>1319416</v>
      </c>
      <c r="T10" s="28">
        <v>391962</v>
      </c>
      <c r="U10" s="29">
        <v>8799731</v>
      </c>
      <c r="V10" s="28"/>
      <c r="W10" s="29"/>
      <c r="X10" s="28">
        <v>142827</v>
      </c>
      <c r="Y10" s="29">
        <v>2600219</v>
      </c>
      <c r="Z10" s="28">
        <v>49676</v>
      </c>
      <c r="AA10" s="29">
        <v>1239454</v>
      </c>
      <c r="AB10" s="28">
        <v>85261</v>
      </c>
      <c r="AC10" s="29">
        <v>1276862</v>
      </c>
      <c r="AD10" s="28">
        <v>3501</v>
      </c>
      <c r="AE10" s="29">
        <v>588422</v>
      </c>
      <c r="AF10" s="28">
        <v>42415</v>
      </c>
      <c r="AG10" s="29">
        <v>2105872</v>
      </c>
      <c r="AH10" s="31"/>
      <c r="AI10" s="30"/>
      <c r="AJ10" s="31"/>
      <c r="AK10" s="30"/>
      <c r="AL10" s="31"/>
      <c r="AM10" s="29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28">
        <v>1220</v>
      </c>
      <c r="AY10" s="32">
        <v>128182</v>
      </c>
      <c r="AZ10" s="28"/>
      <c r="BA10" s="30"/>
      <c r="BB10" s="28">
        <v>385</v>
      </c>
      <c r="BC10" s="29">
        <v>116278</v>
      </c>
      <c r="BD10" s="28">
        <v>503</v>
      </c>
      <c r="BE10" s="32">
        <v>127514</v>
      </c>
      <c r="BF10" s="28">
        <v>5467</v>
      </c>
      <c r="BG10" s="30">
        <v>132918</v>
      </c>
      <c r="BH10" s="28">
        <v>19683</v>
      </c>
      <c r="BI10" s="29">
        <v>281480</v>
      </c>
      <c r="BJ10" s="28">
        <v>2620</v>
      </c>
      <c r="BK10" s="29">
        <v>255157</v>
      </c>
      <c r="BL10" s="28"/>
      <c r="BM10" s="30"/>
      <c r="BN10" s="28"/>
      <c r="BO10" s="32"/>
      <c r="BP10" s="28"/>
      <c r="BQ10" s="32"/>
      <c r="BR10" s="28">
        <v>312359</v>
      </c>
      <c r="BS10" s="29">
        <v>8381265</v>
      </c>
      <c r="BT10" s="28"/>
      <c r="BU10" s="30"/>
      <c r="BV10" s="31"/>
      <c r="BW10" s="29"/>
      <c r="BX10" s="31"/>
      <c r="BY10" s="29"/>
      <c r="BZ10" s="31"/>
      <c r="CA10" s="29"/>
      <c r="CB10" s="28">
        <v>22092</v>
      </c>
      <c r="CC10" s="29">
        <v>1836764</v>
      </c>
      <c r="CD10" s="28"/>
      <c r="CE10" s="32"/>
      <c r="CF10" s="28"/>
      <c r="CG10" s="30"/>
      <c r="CH10" s="28">
        <v>463</v>
      </c>
      <c r="CI10" s="29">
        <v>21344</v>
      </c>
      <c r="CJ10" s="28">
        <v>16929</v>
      </c>
      <c r="CK10" s="29">
        <v>918534</v>
      </c>
      <c r="CL10" s="28">
        <v>5523</v>
      </c>
      <c r="CM10" s="32">
        <v>336653</v>
      </c>
      <c r="CN10" s="28">
        <v>9450</v>
      </c>
      <c r="CO10" s="32">
        <v>532639</v>
      </c>
      <c r="CP10" s="28">
        <v>1956</v>
      </c>
      <c r="CQ10" s="32">
        <v>49292</v>
      </c>
      <c r="CR10" s="28"/>
      <c r="CS10" s="32"/>
      <c r="CT10" s="45"/>
      <c r="CU10" s="29"/>
      <c r="CV10" s="28">
        <v>1327</v>
      </c>
      <c r="CW10" s="29">
        <v>514302</v>
      </c>
      <c r="CX10" s="28"/>
      <c r="CY10" s="32"/>
      <c r="CZ10" s="28"/>
      <c r="DA10" s="30"/>
      <c r="DB10" s="28">
        <v>2050</v>
      </c>
      <c r="DC10" s="29">
        <v>619182</v>
      </c>
      <c r="DD10" s="31"/>
      <c r="DE10" s="29"/>
      <c r="DF10" s="31"/>
      <c r="DG10" s="29"/>
      <c r="DH10" s="31"/>
      <c r="DI10" s="29"/>
      <c r="DJ10" s="31"/>
      <c r="DK10" s="29"/>
      <c r="DL10" s="28">
        <v>8458</v>
      </c>
      <c r="DM10" s="29">
        <v>634216</v>
      </c>
      <c r="DN10" s="28">
        <v>4703</v>
      </c>
      <c r="DO10" s="29">
        <v>362866</v>
      </c>
      <c r="DP10" s="28">
        <v>765</v>
      </c>
      <c r="DQ10" s="29">
        <v>271588</v>
      </c>
      <c r="DR10" s="28">
        <v>329</v>
      </c>
      <c r="DS10" s="29">
        <v>53332</v>
      </c>
      <c r="DT10" s="28"/>
      <c r="DU10" s="29"/>
      <c r="DV10" s="31"/>
      <c r="DW10" s="29"/>
      <c r="DX10" s="31"/>
      <c r="DY10" s="29"/>
      <c r="DZ10" s="31"/>
      <c r="EA10" s="29"/>
      <c r="EB10" s="28">
        <v>26252</v>
      </c>
      <c r="EC10" s="29">
        <v>4472503</v>
      </c>
      <c r="ED10" s="28">
        <v>1766</v>
      </c>
      <c r="EE10" s="29">
        <v>408046</v>
      </c>
      <c r="EF10" s="28">
        <v>11503</v>
      </c>
      <c r="EG10" s="29">
        <v>557256</v>
      </c>
    </row>
    <row r="11" spans="1:137" ht="24" customHeight="1" x14ac:dyDescent="0.15">
      <c r="A11" s="1"/>
      <c r="B11" s="26">
        <v>1964</v>
      </c>
      <c r="C11" s="27">
        <v>39</v>
      </c>
      <c r="D11" s="28">
        <v>1237162</v>
      </c>
      <c r="E11" s="42">
        <v>60429123</v>
      </c>
      <c r="F11" s="33">
        <v>14914</v>
      </c>
      <c r="G11" s="29">
        <v>2105815</v>
      </c>
      <c r="H11" s="28">
        <v>2243</v>
      </c>
      <c r="I11" s="29">
        <v>81626</v>
      </c>
      <c r="J11" s="28"/>
      <c r="K11" s="30"/>
      <c r="L11" s="31"/>
      <c r="M11" s="30"/>
      <c r="N11" s="28">
        <v>34821</v>
      </c>
      <c r="O11" s="29">
        <v>9757606</v>
      </c>
      <c r="P11" s="28">
        <v>26802</v>
      </c>
      <c r="Q11" s="29">
        <v>5033637</v>
      </c>
      <c r="R11" s="28">
        <v>39754</v>
      </c>
      <c r="S11" s="29">
        <v>1643649</v>
      </c>
      <c r="T11" s="28">
        <v>442918</v>
      </c>
      <c r="U11" s="29">
        <v>9771289</v>
      </c>
      <c r="V11" s="28"/>
      <c r="W11" s="29"/>
      <c r="X11" s="28">
        <v>202568</v>
      </c>
      <c r="Y11" s="29">
        <v>3364391</v>
      </c>
      <c r="Z11" s="28">
        <v>42551</v>
      </c>
      <c r="AA11" s="29">
        <v>1314600</v>
      </c>
      <c r="AB11" s="28">
        <v>44296</v>
      </c>
      <c r="AC11" s="29">
        <v>984366</v>
      </c>
      <c r="AD11" s="28">
        <v>3005</v>
      </c>
      <c r="AE11" s="29">
        <v>519187</v>
      </c>
      <c r="AF11" s="28">
        <v>48880</v>
      </c>
      <c r="AG11" s="29">
        <v>2366190</v>
      </c>
      <c r="AH11" s="31"/>
      <c r="AI11" s="30"/>
      <c r="AJ11" s="31"/>
      <c r="AK11" s="30"/>
      <c r="AL11" s="31"/>
      <c r="AM11" s="29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28">
        <v>4166</v>
      </c>
      <c r="AY11" s="32">
        <v>375243</v>
      </c>
      <c r="AZ11" s="28"/>
      <c r="BA11" s="30"/>
      <c r="BB11" s="28">
        <v>605</v>
      </c>
      <c r="BC11" s="29">
        <v>176407</v>
      </c>
      <c r="BD11" s="28">
        <v>410</v>
      </c>
      <c r="BE11" s="32">
        <v>102706</v>
      </c>
      <c r="BF11" s="28">
        <v>6812</v>
      </c>
      <c r="BG11" s="30">
        <v>210404</v>
      </c>
      <c r="BH11" s="28">
        <v>12978</v>
      </c>
      <c r="BI11" s="29">
        <v>284924</v>
      </c>
      <c r="BJ11" s="28">
        <v>2256</v>
      </c>
      <c r="BK11" s="29">
        <v>179313</v>
      </c>
      <c r="BL11" s="28"/>
      <c r="BM11" s="30"/>
      <c r="BN11" s="28"/>
      <c r="BO11" s="32"/>
      <c r="BP11" s="28"/>
      <c r="BQ11" s="32"/>
      <c r="BR11" s="28">
        <v>130916</v>
      </c>
      <c r="BS11" s="29">
        <v>8555538</v>
      </c>
      <c r="BT11" s="28"/>
      <c r="BU11" s="30"/>
      <c r="BV11" s="31"/>
      <c r="BW11" s="29"/>
      <c r="BX11" s="31"/>
      <c r="BY11" s="29"/>
      <c r="BZ11" s="31"/>
      <c r="CA11" s="29"/>
      <c r="CB11" s="28">
        <v>23209</v>
      </c>
      <c r="CC11" s="29">
        <v>1983030</v>
      </c>
      <c r="CD11" s="28"/>
      <c r="CE11" s="32"/>
      <c r="CF11" s="28"/>
      <c r="CG11" s="30"/>
      <c r="CH11" s="28">
        <v>323</v>
      </c>
      <c r="CI11" s="29">
        <v>20146</v>
      </c>
      <c r="CJ11" s="28">
        <v>23438</v>
      </c>
      <c r="CK11" s="29">
        <v>1190612</v>
      </c>
      <c r="CL11" s="28">
        <v>4339</v>
      </c>
      <c r="CM11" s="32">
        <v>236557</v>
      </c>
      <c r="CN11" s="28">
        <v>12876</v>
      </c>
      <c r="CO11" s="32">
        <v>735785</v>
      </c>
      <c r="CP11" s="28">
        <v>1433</v>
      </c>
      <c r="CQ11" s="32">
        <v>37634</v>
      </c>
      <c r="CR11" s="28"/>
      <c r="CS11" s="32"/>
      <c r="CT11" s="45">
        <v>4790</v>
      </c>
      <c r="CU11" s="29">
        <v>180636</v>
      </c>
      <c r="CV11" s="28">
        <v>1474</v>
      </c>
      <c r="CW11" s="29">
        <v>468331</v>
      </c>
      <c r="CX11" s="28"/>
      <c r="CY11" s="32"/>
      <c r="CZ11" s="28"/>
      <c r="DA11" s="30"/>
      <c r="DB11" s="28">
        <v>2637</v>
      </c>
      <c r="DC11" s="29">
        <v>731301</v>
      </c>
      <c r="DD11" s="31"/>
      <c r="DE11" s="29"/>
      <c r="DF11" s="31"/>
      <c r="DG11" s="29"/>
      <c r="DH11" s="31"/>
      <c r="DI11" s="29"/>
      <c r="DJ11" s="31"/>
      <c r="DK11" s="29"/>
      <c r="DL11" s="28">
        <v>6487</v>
      </c>
      <c r="DM11" s="29">
        <v>622847</v>
      </c>
      <c r="DN11" s="28">
        <v>4760</v>
      </c>
      <c r="DO11" s="29">
        <v>422036</v>
      </c>
      <c r="DP11" s="28">
        <v>647</v>
      </c>
      <c r="DQ11" s="29">
        <v>273290</v>
      </c>
      <c r="DR11" s="28">
        <v>348</v>
      </c>
      <c r="DS11" s="29">
        <v>59992</v>
      </c>
      <c r="DT11" s="28"/>
      <c r="DU11" s="29"/>
      <c r="DV11" s="31"/>
      <c r="DW11" s="29"/>
      <c r="DX11" s="31"/>
      <c r="DY11" s="29"/>
      <c r="DZ11" s="31"/>
      <c r="EA11" s="29"/>
      <c r="EB11" s="28">
        <v>25287</v>
      </c>
      <c r="EC11" s="29">
        <v>4545077</v>
      </c>
      <c r="ED11" s="28">
        <v>1424</v>
      </c>
      <c r="EE11" s="29">
        <v>438857</v>
      </c>
      <c r="EF11" s="28">
        <v>11280</v>
      </c>
      <c r="EG11" s="29">
        <v>617963</v>
      </c>
    </row>
    <row r="12" spans="1:137" ht="24" customHeight="1" x14ac:dyDescent="0.15">
      <c r="A12" s="1"/>
      <c r="B12" s="26">
        <v>1965</v>
      </c>
      <c r="C12" s="27">
        <v>40</v>
      </c>
      <c r="D12" s="28">
        <v>1321656</v>
      </c>
      <c r="E12" s="42">
        <v>70934762</v>
      </c>
      <c r="F12" s="33">
        <v>16766</v>
      </c>
      <c r="G12" s="29">
        <v>1966451</v>
      </c>
      <c r="H12" s="28">
        <v>3684</v>
      </c>
      <c r="I12" s="29">
        <v>74036</v>
      </c>
      <c r="J12" s="28"/>
      <c r="K12" s="30"/>
      <c r="L12" s="31"/>
      <c r="M12" s="30"/>
      <c r="N12" s="28">
        <v>36486</v>
      </c>
      <c r="O12" s="29">
        <v>10817044</v>
      </c>
      <c r="P12" s="28">
        <v>46726</v>
      </c>
      <c r="Q12" s="29">
        <v>9017396</v>
      </c>
      <c r="R12" s="28">
        <v>37272</v>
      </c>
      <c r="S12" s="29">
        <v>1680322</v>
      </c>
      <c r="T12" s="28">
        <v>415677</v>
      </c>
      <c r="U12" s="29">
        <v>12997334</v>
      </c>
      <c r="V12" s="28"/>
      <c r="W12" s="29"/>
      <c r="X12" s="28">
        <v>126741</v>
      </c>
      <c r="Y12" s="29">
        <v>2943265</v>
      </c>
      <c r="Z12" s="28">
        <v>85855</v>
      </c>
      <c r="AA12" s="29">
        <v>2091457</v>
      </c>
      <c r="AB12" s="28">
        <v>32191</v>
      </c>
      <c r="AC12" s="29">
        <v>850567</v>
      </c>
      <c r="AD12" s="28">
        <v>2330</v>
      </c>
      <c r="AE12" s="29">
        <v>492148</v>
      </c>
      <c r="AF12" s="28">
        <v>57514</v>
      </c>
      <c r="AG12" s="29">
        <v>2800505</v>
      </c>
      <c r="AH12" s="31"/>
      <c r="AI12" s="30"/>
      <c r="AJ12" s="31"/>
      <c r="AK12" s="30"/>
      <c r="AL12" s="31"/>
      <c r="AM12" s="29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28">
        <v>3429</v>
      </c>
      <c r="AY12" s="32">
        <v>419846</v>
      </c>
      <c r="AZ12" s="28"/>
      <c r="BA12" s="30"/>
      <c r="BB12" s="28">
        <v>221</v>
      </c>
      <c r="BC12" s="29">
        <v>86999</v>
      </c>
      <c r="BD12" s="28">
        <v>464</v>
      </c>
      <c r="BE12" s="32">
        <v>133226</v>
      </c>
      <c r="BF12" s="28">
        <v>5788</v>
      </c>
      <c r="BG12" s="30">
        <v>174285</v>
      </c>
      <c r="BH12" s="28">
        <v>16128</v>
      </c>
      <c r="BI12" s="29">
        <v>392354</v>
      </c>
      <c r="BJ12" s="28">
        <v>2051</v>
      </c>
      <c r="BK12" s="29">
        <v>230206</v>
      </c>
      <c r="BL12" s="28"/>
      <c r="BM12" s="30"/>
      <c r="BN12" s="28"/>
      <c r="BO12" s="32"/>
      <c r="BP12" s="28"/>
      <c r="BQ12" s="32"/>
      <c r="BR12" s="28">
        <v>259428</v>
      </c>
      <c r="BS12" s="29">
        <v>9065100</v>
      </c>
      <c r="BT12" s="28" t="s">
        <v>35</v>
      </c>
      <c r="BU12" s="30"/>
      <c r="BV12" s="31"/>
      <c r="BW12" s="29"/>
      <c r="BX12" s="31"/>
      <c r="BY12" s="29"/>
      <c r="BZ12" s="31"/>
      <c r="CA12" s="29"/>
      <c r="CB12" s="28">
        <v>19855</v>
      </c>
      <c r="CC12" s="29">
        <v>1943344</v>
      </c>
      <c r="CD12" s="28"/>
      <c r="CE12" s="32"/>
      <c r="CF12" s="28"/>
      <c r="CG12" s="30"/>
      <c r="CH12" s="28">
        <v>483</v>
      </c>
      <c r="CI12" s="29">
        <v>29036</v>
      </c>
      <c r="CJ12" s="28">
        <v>22315</v>
      </c>
      <c r="CK12" s="29">
        <v>1564204</v>
      </c>
      <c r="CL12" s="28">
        <v>4423</v>
      </c>
      <c r="CM12" s="32">
        <v>345524</v>
      </c>
      <c r="CN12" s="28">
        <v>11732</v>
      </c>
      <c r="CO12" s="32">
        <v>932868</v>
      </c>
      <c r="CP12" s="28">
        <v>521</v>
      </c>
      <c r="CQ12" s="32">
        <v>16358</v>
      </c>
      <c r="CR12" s="28"/>
      <c r="CS12" s="32"/>
      <c r="CT12" s="45">
        <v>5639</v>
      </c>
      <c r="CU12" s="29">
        <v>269454</v>
      </c>
      <c r="CV12" s="28">
        <v>1315</v>
      </c>
      <c r="CW12" s="29">
        <v>483781</v>
      </c>
      <c r="CX12" s="28"/>
      <c r="CY12" s="32"/>
      <c r="CZ12" s="28"/>
      <c r="DA12" s="30"/>
      <c r="DB12" s="28">
        <v>7950</v>
      </c>
      <c r="DC12" s="29">
        <v>969228</v>
      </c>
      <c r="DD12" s="31"/>
      <c r="DE12" s="29"/>
      <c r="DF12" s="31"/>
      <c r="DG12" s="29"/>
      <c r="DH12" s="31"/>
      <c r="DI12" s="29"/>
      <c r="DJ12" s="31"/>
      <c r="DK12" s="29"/>
      <c r="DL12" s="28">
        <v>5163</v>
      </c>
      <c r="DM12" s="29">
        <v>715619</v>
      </c>
      <c r="DN12" s="28">
        <v>5034</v>
      </c>
      <c r="DO12" s="29">
        <v>516887</v>
      </c>
      <c r="DP12" s="28">
        <v>362</v>
      </c>
      <c r="DQ12" s="29">
        <v>177134</v>
      </c>
      <c r="DR12" s="28">
        <v>424</v>
      </c>
      <c r="DS12" s="29">
        <v>90757</v>
      </c>
      <c r="DT12" s="28"/>
      <c r="DU12" s="29"/>
      <c r="DV12" s="31"/>
      <c r="DW12" s="29"/>
      <c r="DX12" s="31"/>
      <c r="DY12" s="29"/>
      <c r="DZ12" s="31"/>
      <c r="EA12" s="29"/>
      <c r="EB12" s="28">
        <v>22752</v>
      </c>
      <c r="EC12" s="29">
        <v>4265277</v>
      </c>
      <c r="ED12" s="28">
        <v>2101</v>
      </c>
      <c r="EE12" s="29">
        <v>754544</v>
      </c>
      <c r="EF12" s="28">
        <v>10264</v>
      </c>
      <c r="EG12" s="29">
        <v>582279</v>
      </c>
    </row>
    <row r="13" spans="1:137" ht="24" customHeight="1" x14ac:dyDescent="0.15">
      <c r="A13" s="1"/>
      <c r="B13" s="26">
        <v>1966</v>
      </c>
      <c r="C13" s="27">
        <v>41</v>
      </c>
      <c r="D13" s="28">
        <v>1212737</v>
      </c>
      <c r="E13" s="42">
        <v>77571279</v>
      </c>
      <c r="F13" s="33">
        <v>23436</v>
      </c>
      <c r="G13" s="29">
        <v>2498017</v>
      </c>
      <c r="H13" s="28">
        <v>6773</v>
      </c>
      <c r="I13" s="29">
        <v>86758</v>
      </c>
      <c r="J13" s="28"/>
      <c r="K13" s="30"/>
      <c r="L13" s="31"/>
      <c r="M13" s="30"/>
      <c r="N13" s="28">
        <v>39356</v>
      </c>
      <c r="O13" s="29">
        <v>12609302</v>
      </c>
      <c r="P13" s="28">
        <v>30562</v>
      </c>
      <c r="Q13" s="29">
        <v>7259294</v>
      </c>
      <c r="R13" s="28">
        <v>35688</v>
      </c>
      <c r="S13" s="29">
        <v>1685289</v>
      </c>
      <c r="T13" s="28">
        <v>395757</v>
      </c>
      <c r="U13" s="29">
        <v>12014448</v>
      </c>
      <c r="V13" s="28"/>
      <c r="W13" s="29"/>
      <c r="X13" s="28">
        <v>94079</v>
      </c>
      <c r="Y13" s="29">
        <v>2647003</v>
      </c>
      <c r="Z13" s="28">
        <v>51219</v>
      </c>
      <c r="AA13" s="29">
        <v>1650668</v>
      </c>
      <c r="AB13" s="28">
        <v>45466</v>
      </c>
      <c r="AC13" s="29">
        <v>1518577</v>
      </c>
      <c r="AD13" s="28">
        <v>1974</v>
      </c>
      <c r="AE13" s="29">
        <v>489067</v>
      </c>
      <c r="AF13" s="28">
        <v>68019</v>
      </c>
      <c r="AG13" s="29">
        <v>3244450</v>
      </c>
      <c r="AH13" s="31"/>
      <c r="AI13" s="30"/>
      <c r="AJ13" s="31"/>
      <c r="AK13" s="30"/>
      <c r="AL13" s="31"/>
      <c r="AM13" s="29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28">
        <v>3771</v>
      </c>
      <c r="AY13" s="32">
        <v>468000</v>
      </c>
      <c r="AZ13" s="28"/>
      <c r="BA13" s="30"/>
      <c r="BB13" s="28">
        <v>269</v>
      </c>
      <c r="BC13" s="29">
        <v>102913</v>
      </c>
      <c r="BD13" s="28">
        <v>232</v>
      </c>
      <c r="BE13" s="32">
        <v>65975</v>
      </c>
      <c r="BF13" s="28">
        <v>6698</v>
      </c>
      <c r="BG13" s="30">
        <v>242729</v>
      </c>
      <c r="BH13" s="28">
        <v>13086</v>
      </c>
      <c r="BI13" s="29">
        <v>272705</v>
      </c>
      <c r="BJ13" s="28">
        <v>3277</v>
      </c>
      <c r="BK13" s="29">
        <v>503615</v>
      </c>
      <c r="BL13" s="28"/>
      <c r="BM13" s="30"/>
      <c r="BN13" s="28"/>
      <c r="BO13" s="32"/>
      <c r="BP13" s="28"/>
      <c r="BQ13" s="32"/>
      <c r="BR13" s="28">
        <v>199814</v>
      </c>
      <c r="BS13" s="29">
        <v>12106777</v>
      </c>
      <c r="BT13" s="28"/>
      <c r="BU13" s="30"/>
      <c r="BV13" s="31"/>
      <c r="BW13" s="29"/>
      <c r="BX13" s="31"/>
      <c r="BY13" s="29"/>
      <c r="BZ13" s="31"/>
      <c r="CA13" s="29"/>
      <c r="CB13" s="28">
        <v>20821</v>
      </c>
      <c r="CC13" s="29">
        <v>1871766</v>
      </c>
      <c r="CD13" s="28"/>
      <c r="CE13" s="32"/>
      <c r="CF13" s="28"/>
      <c r="CG13" s="30"/>
      <c r="CH13" s="28">
        <v>544</v>
      </c>
      <c r="CI13" s="29">
        <v>37202</v>
      </c>
      <c r="CJ13" s="28">
        <v>28098</v>
      </c>
      <c r="CK13" s="29">
        <v>2168857</v>
      </c>
      <c r="CL13" s="28">
        <v>4771</v>
      </c>
      <c r="CM13" s="32">
        <v>401793</v>
      </c>
      <c r="CN13" s="28">
        <v>11989</v>
      </c>
      <c r="CO13" s="32">
        <v>1199723</v>
      </c>
      <c r="CP13" s="28">
        <v>1678</v>
      </c>
      <c r="CQ13" s="32">
        <v>69910</v>
      </c>
      <c r="CR13" s="28"/>
      <c r="CS13" s="32"/>
      <c r="CT13" s="45">
        <v>9660</v>
      </c>
      <c r="CU13" s="29">
        <v>497431</v>
      </c>
      <c r="CV13" s="28">
        <v>1479</v>
      </c>
      <c r="CW13" s="29">
        <v>688435</v>
      </c>
      <c r="CX13" s="28"/>
      <c r="CY13" s="32"/>
      <c r="CZ13" s="28"/>
      <c r="DA13" s="30"/>
      <c r="DB13" s="28">
        <v>6823</v>
      </c>
      <c r="DC13" s="29">
        <v>1300865</v>
      </c>
      <c r="DD13" s="31"/>
      <c r="DE13" s="29"/>
      <c r="DF13" s="31"/>
      <c r="DG13" s="29"/>
      <c r="DH13" s="31"/>
      <c r="DI13" s="29"/>
      <c r="DJ13" s="31"/>
      <c r="DK13" s="29"/>
      <c r="DL13" s="28">
        <v>7159</v>
      </c>
      <c r="DM13" s="29">
        <v>850107</v>
      </c>
      <c r="DN13" s="28">
        <v>3704</v>
      </c>
      <c r="DO13" s="29">
        <v>483897</v>
      </c>
      <c r="DP13" s="28">
        <v>536</v>
      </c>
      <c r="DQ13" s="29">
        <v>304214</v>
      </c>
      <c r="DR13" s="28">
        <v>222</v>
      </c>
      <c r="DS13" s="29">
        <v>60746</v>
      </c>
      <c r="DT13" s="28"/>
      <c r="DU13" s="29"/>
      <c r="DV13" s="31"/>
      <c r="DW13" s="29"/>
      <c r="DX13" s="31"/>
      <c r="DY13" s="29"/>
      <c r="DZ13" s="31"/>
      <c r="EA13" s="29"/>
      <c r="EB13" s="28">
        <v>29462</v>
      </c>
      <c r="EC13" s="29">
        <v>6716173</v>
      </c>
      <c r="ED13" s="28">
        <v>1032</v>
      </c>
      <c r="EE13" s="29">
        <v>353074</v>
      </c>
      <c r="EF13" s="28">
        <v>9686</v>
      </c>
      <c r="EG13" s="29">
        <v>458270</v>
      </c>
    </row>
    <row r="14" spans="1:137" ht="24" customHeight="1" x14ac:dyDescent="0.15">
      <c r="A14" s="1"/>
      <c r="B14" s="26">
        <v>1967</v>
      </c>
      <c r="C14" s="27">
        <v>42</v>
      </c>
      <c r="D14" s="28">
        <v>1508250</v>
      </c>
      <c r="E14" s="42">
        <v>86804240</v>
      </c>
      <c r="F14" s="33">
        <v>29190</v>
      </c>
      <c r="G14" s="29">
        <v>3391509</v>
      </c>
      <c r="H14" s="28">
        <v>2928</v>
      </c>
      <c r="I14" s="29">
        <v>49578</v>
      </c>
      <c r="J14" s="28"/>
      <c r="K14" s="30"/>
      <c r="L14" s="31"/>
      <c r="M14" s="30"/>
      <c r="N14" s="28">
        <v>42400</v>
      </c>
      <c r="O14" s="29">
        <v>14995183</v>
      </c>
      <c r="P14" s="28">
        <v>47588</v>
      </c>
      <c r="Q14" s="29">
        <v>11504852</v>
      </c>
      <c r="R14" s="28">
        <v>30547</v>
      </c>
      <c r="S14" s="29">
        <v>1597052</v>
      </c>
      <c r="T14" s="28">
        <v>521341</v>
      </c>
      <c r="U14" s="29">
        <v>12417886</v>
      </c>
      <c r="V14" s="28"/>
      <c r="W14" s="29"/>
      <c r="X14" s="28">
        <v>77336</v>
      </c>
      <c r="Y14" s="29">
        <v>2233849</v>
      </c>
      <c r="Z14" s="28">
        <v>65660</v>
      </c>
      <c r="AA14" s="29">
        <v>1608502</v>
      </c>
      <c r="AB14" s="28">
        <v>54600</v>
      </c>
      <c r="AC14" s="29">
        <v>732316</v>
      </c>
      <c r="AD14" s="28">
        <v>2246</v>
      </c>
      <c r="AE14" s="29">
        <v>569357</v>
      </c>
      <c r="AF14" s="28">
        <v>70505</v>
      </c>
      <c r="AG14" s="29">
        <v>3454497</v>
      </c>
      <c r="AH14" s="31"/>
      <c r="AI14" s="30"/>
      <c r="AJ14" s="31"/>
      <c r="AK14" s="30"/>
      <c r="AL14" s="31"/>
      <c r="AM14" s="29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28">
        <v>4682</v>
      </c>
      <c r="AY14" s="32">
        <v>585466</v>
      </c>
      <c r="AZ14" s="28"/>
      <c r="BA14" s="30"/>
      <c r="BB14" s="28">
        <v>288</v>
      </c>
      <c r="BC14" s="29">
        <v>117050</v>
      </c>
      <c r="BD14" s="28">
        <v>783</v>
      </c>
      <c r="BE14" s="32">
        <v>180353</v>
      </c>
      <c r="BF14" s="28">
        <v>8160</v>
      </c>
      <c r="BG14" s="30">
        <v>263838</v>
      </c>
      <c r="BH14" s="28">
        <v>27130</v>
      </c>
      <c r="BI14" s="29">
        <v>504198</v>
      </c>
      <c r="BJ14" s="28">
        <v>3110</v>
      </c>
      <c r="BK14" s="29">
        <v>530817</v>
      </c>
      <c r="BL14" s="28"/>
      <c r="BM14" s="30"/>
      <c r="BN14" s="28"/>
      <c r="BO14" s="32"/>
      <c r="BP14" s="28"/>
      <c r="BQ14" s="32"/>
      <c r="BR14" s="28">
        <v>296610</v>
      </c>
      <c r="BS14" s="29">
        <v>9692948</v>
      </c>
      <c r="BT14" s="28"/>
      <c r="BU14" s="30"/>
      <c r="BV14" s="31"/>
      <c r="BW14" s="29"/>
      <c r="BX14" s="31"/>
      <c r="BY14" s="29"/>
      <c r="BZ14" s="31"/>
      <c r="CA14" s="29"/>
      <c r="CB14" s="28">
        <v>16730</v>
      </c>
      <c r="CC14" s="29">
        <v>1236706</v>
      </c>
      <c r="CD14" s="28"/>
      <c r="CE14" s="32"/>
      <c r="CF14" s="28"/>
      <c r="CG14" s="30"/>
      <c r="CH14" s="28">
        <v>746</v>
      </c>
      <c r="CI14" s="29">
        <v>47467</v>
      </c>
      <c r="CJ14" s="28">
        <v>43463</v>
      </c>
      <c r="CK14" s="29">
        <v>3592790</v>
      </c>
      <c r="CL14" s="28">
        <v>6683</v>
      </c>
      <c r="CM14" s="32">
        <v>828438</v>
      </c>
      <c r="CN14" s="28">
        <v>12525</v>
      </c>
      <c r="CO14" s="32">
        <v>1440710</v>
      </c>
      <c r="CP14" s="28">
        <v>1813</v>
      </c>
      <c r="CQ14" s="32">
        <v>87175</v>
      </c>
      <c r="CR14" s="28"/>
      <c r="CS14" s="32"/>
      <c r="CT14" s="45">
        <v>22442</v>
      </c>
      <c r="CU14" s="29">
        <v>1236467</v>
      </c>
      <c r="CV14" s="28">
        <v>1606</v>
      </c>
      <c r="CW14" s="29">
        <v>923319</v>
      </c>
      <c r="CX14" s="28"/>
      <c r="CY14" s="32"/>
      <c r="CZ14" s="28"/>
      <c r="DA14" s="30"/>
      <c r="DB14" s="28">
        <v>4844</v>
      </c>
      <c r="DC14" s="29">
        <v>1044650</v>
      </c>
      <c r="DD14" s="31"/>
      <c r="DE14" s="29"/>
      <c r="DF14" s="31"/>
      <c r="DG14" s="29"/>
      <c r="DH14" s="31"/>
      <c r="DI14" s="29"/>
      <c r="DJ14" s="31"/>
      <c r="DK14" s="29"/>
      <c r="DL14" s="28">
        <v>6313</v>
      </c>
      <c r="DM14" s="29">
        <v>753607</v>
      </c>
      <c r="DN14" s="28">
        <v>3714</v>
      </c>
      <c r="DO14" s="29">
        <v>541085</v>
      </c>
      <c r="DP14" s="28">
        <v>541</v>
      </c>
      <c r="DQ14" s="29">
        <v>336956</v>
      </c>
      <c r="DR14" s="28">
        <v>394</v>
      </c>
      <c r="DS14" s="29">
        <v>92617</v>
      </c>
      <c r="DT14" s="28"/>
      <c r="DU14" s="29"/>
      <c r="DV14" s="31"/>
      <c r="DW14" s="29"/>
      <c r="DX14" s="31"/>
      <c r="DY14" s="29"/>
      <c r="DZ14" s="31"/>
      <c r="EA14" s="29"/>
      <c r="EB14" s="28">
        <v>32302</v>
      </c>
      <c r="EC14" s="29">
        <v>9239062</v>
      </c>
      <c r="ED14" s="28">
        <v>1573</v>
      </c>
      <c r="EE14" s="29">
        <v>599401</v>
      </c>
      <c r="EF14" s="28">
        <v>11377</v>
      </c>
      <c r="EG14" s="29">
        <v>633424</v>
      </c>
    </row>
    <row r="15" spans="1:137" ht="24" customHeight="1" x14ac:dyDescent="0.15">
      <c r="A15" s="1"/>
      <c r="B15" s="26">
        <v>1968</v>
      </c>
      <c r="C15" s="27">
        <v>43</v>
      </c>
      <c r="D15" s="28">
        <v>1749992</v>
      </c>
      <c r="E15" s="42">
        <v>88350249</v>
      </c>
      <c r="F15" s="33">
        <v>33772</v>
      </c>
      <c r="G15" s="29">
        <v>3309702</v>
      </c>
      <c r="H15" s="28">
        <v>847</v>
      </c>
      <c r="I15" s="29">
        <v>31572</v>
      </c>
      <c r="J15" s="28"/>
      <c r="K15" s="30"/>
      <c r="L15" s="31"/>
      <c r="M15" s="30"/>
      <c r="N15" s="28">
        <v>32127</v>
      </c>
      <c r="O15" s="29">
        <v>13016401</v>
      </c>
      <c r="P15" s="28">
        <v>29365</v>
      </c>
      <c r="Q15" s="29">
        <v>7213901</v>
      </c>
      <c r="R15" s="28">
        <v>35018</v>
      </c>
      <c r="S15" s="29">
        <v>1836441</v>
      </c>
      <c r="T15" s="28">
        <v>613390</v>
      </c>
      <c r="U15" s="29">
        <v>12587281</v>
      </c>
      <c r="V15" s="28"/>
      <c r="W15" s="29"/>
      <c r="X15" s="28">
        <v>79296</v>
      </c>
      <c r="Y15" s="29">
        <v>2108299</v>
      </c>
      <c r="Z15" s="28">
        <v>123032</v>
      </c>
      <c r="AA15" s="29">
        <v>2608788</v>
      </c>
      <c r="AB15" s="28">
        <v>32202</v>
      </c>
      <c r="AC15" s="29">
        <v>704504</v>
      </c>
      <c r="AD15" s="28">
        <v>2616</v>
      </c>
      <c r="AE15" s="29">
        <v>675441</v>
      </c>
      <c r="AF15" s="28">
        <v>66687</v>
      </c>
      <c r="AG15" s="29">
        <v>3713763</v>
      </c>
      <c r="AH15" s="31"/>
      <c r="AI15" s="30"/>
      <c r="AJ15" s="31"/>
      <c r="AK15" s="30"/>
      <c r="AL15" s="31"/>
      <c r="AM15" s="29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28">
        <v>6543</v>
      </c>
      <c r="AY15" s="32">
        <v>792772</v>
      </c>
      <c r="AZ15" s="28"/>
      <c r="BA15" s="30"/>
      <c r="BB15" s="28">
        <v>409</v>
      </c>
      <c r="BC15" s="29">
        <v>151015</v>
      </c>
      <c r="BD15" s="28">
        <v>330</v>
      </c>
      <c r="BE15" s="32">
        <v>79803</v>
      </c>
      <c r="BF15" s="28">
        <v>6742</v>
      </c>
      <c r="BG15" s="30">
        <v>157457</v>
      </c>
      <c r="BH15" s="28">
        <v>48816</v>
      </c>
      <c r="BI15" s="29">
        <v>631762</v>
      </c>
      <c r="BJ15" s="28">
        <v>3996</v>
      </c>
      <c r="BK15" s="29">
        <v>1033858</v>
      </c>
      <c r="BL15" s="28"/>
      <c r="BM15" s="30"/>
      <c r="BN15" s="28"/>
      <c r="BO15" s="32"/>
      <c r="BP15" s="28"/>
      <c r="BQ15" s="32"/>
      <c r="BR15" s="28">
        <v>407574</v>
      </c>
      <c r="BS15" s="29">
        <v>16172761</v>
      </c>
      <c r="BT15" s="28"/>
      <c r="BU15" s="30"/>
      <c r="BV15" s="31"/>
      <c r="BW15" s="29"/>
      <c r="BX15" s="31"/>
      <c r="BY15" s="29"/>
      <c r="BZ15" s="31"/>
      <c r="CA15" s="29"/>
      <c r="CB15" s="28">
        <v>16927</v>
      </c>
      <c r="CC15" s="29">
        <v>1325346</v>
      </c>
      <c r="CD15" s="28"/>
      <c r="CE15" s="32"/>
      <c r="CF15" s="28"/>
      <c r="CG15" s="30"/>
      <c r="CH15" s="28">
        <v>2336</v>
      </c>
      <c r="CI15" s="29">
        <v>100077</v>
      </c>
      <c r="CJ15" s="28">
        <v>36467</v>
      </c>
      <c r="CK15" s="29">
        <v>3628369</v>
      </c>
      <c r="CL15" s="28">
        <v>7014</v>
      </c>
      <c r="CM15" s="32">
        <v>1007361</v>
      </c>
      <c r="CN15" s="28">
        <v>9469</v>
      </c>
      <c r="CO15" s="32">
        <v>1633807</v>
      </c>
      <c r="CP15" s="28">
        <v>2666</v>
      </c>
      <c r="CQ15" s="32">
        <v>117228</v>
      </c>
      <c r="CR15" s="28"/>
      <c r="CS15" s="32"/>
      <c r="CT15" s="45">
        <v>17318</v>
      </c>
      <c r="CU15" s="29">
        <v>869973</v>
      </c>
      <c r="CV15" s="28">
        <v>1545</v>
      </c>
      <c r="CW15" s="29">
        <v>1006965</v>
      </c>
      <c r="CX15" s="28"/>
      <c r="CY15" s="32"/>
      <c r="CZ15" s="28"/>
      <c r="DA15" s="30"/>
      <c r="DB15" s="28">
        <v>5497</v>
      </c>
      <c r="DC15" s="29">
        <v>1249788</v>
      </c>
      <c r="DD15" s="31"/>
      <c r="DE15" s="29"/>
      <c r="DF15" s="31"/>
      <c r="DG15" s="29"/>
      <c r="DH15" s="31"/>
      <c r="DI15" s="29"/>
      <c r="DJ15" s="31"/>
      <c r="DK15" s="29"/>
      <c r="DL15" s="28">
        <v>4768</v>
      </c>
      <c r="DM15" s="29">
        <v>528863</v>
      </c>
      <c r="DN15" s="28">
        <v>3231</v>
      </c>
      <c r="DO15" s="29">
        <v>564304</v>
      </c>
      <c r="DP15" s="28">
        <v>779</v>
      </c>
      <c r="DQ15" s="29">
        <v>516583</v>
      </c>
      <c r="DR15" s="28">
        <v>386</v>
      </c>
      <c r="DS15" s="29">
        <v>104666</v>
      </c>
      <c r="DT15" s="28"/>
      <c r="DU15" s="29"/>
      <c r="DV15" s="31"/>
      <c r="DW15" s="29"/>
      <c r="DX15" s="31"/>
      <c r="DY15" s="29"/>
      <c r="DZ15" s="31"/>
      <c r="EA15" s="29"/>
      <c r="EB15" s="28">
        <v>29364</v>
      </c>
      <c r="EC15" s="29">
        <v>7832120</v>
      </c>
      <c r="ED15" s="28">
        <v>1423</v>
      </c>
      <c r="EE15" s="29">
        <v>452605</v>
      </c>
      <c r="EF15" s="28">
        <v>11381</v>
      </c>
      <c r="EG15" s="29">
        <v>580201</v>
      </c>
    </row>
    <row r="16" spans="1:137" ht="24" customHeight="1" x14ac:dyDescent="0.15">
      <c r="A16" s="1"/>
      <c r="B16" s="26">
        <v>1969</v>
      </c>
      <c r="C16" s="27">
        <v>44</v>
      </c>
      <c r="D16" s="28">
        <v>1750660</v>
      </c>
      <c r="E16" s="42">
        <v>113577668</v>
      </c>
      <c r="F16" s="33">
        <v>24162</v>
      </c>
      <c r="G16" s="29">
        <v>4678718</v>
      </c>
      <c r="H16" s="28">
        <v>2168</v>
      </c>
      <c r="I16" s="29">
        <v>66045</v>
      </c>
      <c r="J16" s="28"/>
      <c r="K16" s="30"/>
      <c r="L16" s="31"/>
      <c r="M16" s="30"/>
      <c r="N16" s="28">
        <v>33894</v>
      </c>
      <c r="O16" s="29">
        <v>17811462</v>
      </c>
      <c r="P16" s="28">
        <v>44997</v>
      </c>
      <c r="Q16" s="29">
        <v>11303719</v>
      </c>
      <c r="R16" s="28">
        <v>27475</v>
      </c>
      <c r="S16" s="29">
        <v>1559464</v>
      </c>
      <c r="T16" s="28">
        <v>765256</v>
      </c>
      <c r="U16" s="29">
        <v>17364897</v>
      </c>
      <c r="V16" s="28"/>
      <c r="W16" s="29"/>
      <c r="X16" s="28">
        <v>97537</v>
      </c>
      <c r="Y16" s="29">
        <v>2689909</v>
      </c>
      <c r="Z16" s="28">
        <v>136110</v>
      </c>
      <c r="AA16" s="29">
        <v>2089013</v>
      </c>
      <c r="AB16" s="28">
        <v>23108</v>
      </c>
      <c r="AC16" s="29">
        <v>2673770</v>
      </c>
      <c r="AD16" s="28">
        <v>3150</v>
      </c>
      <c r="AE16" s="29">
        <v>889263</v>
      </c>
      <c r="AF16" s="28">
        <v>55271</v>
      </c>
      <c r="AG16" s="29">
        <v>4099346</v>
      </c>
      <c r="AH16" s="31"/>
      <c r="AI16" s="30"/>
      <c r="AJ16" s="31"/>
      <c r="AK16" s="30"/>
      <c r="AL16" s="31"/>
      <c r="AM16" s="29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28">
        <v>4094</v>
      </c>
      <c r="AY16" s="32">
        <v>720605</v>
      </c>
      <c r="AZ16" s="28"/>
      <c r="BA16" s="30"/>
      <c r="BB16" s="28">
        <v>443</v>
      </c>
      <c r="BC16" s="29">
        <v>216633</v>
      </c>
      <c r="BD16" s="28">
        <v>217</v>
      </c>
      <c r="BE16" s="32">
        <v>88483</v>
      </c>
      <c r="BF16" s="28">
        <v>4633</v>
      </c>
      <c r="BG16" s="30">
        <v>137656</v>
      </c>
      <c r="BH16" s="28">
        <v>47573</v>
      </c>
      <c r="BI16" s="29">
        <v>730790</v>
      </c>
      <c r="BJ16" s="28">
        <v>2662</v>
      </c>
      <c r="BK16" s="29">
        <v>798756</v>
      </c>
      <c r="BL16" s="28"/>
      <c r="BM16" s="30"/>
      <c r="BN16" s="28"/>
      <c r="BO16" s="32"/>
      <c r="BP16" s="28"/>
      <c r="BQ16" s="32"/>
      <c r="BR16" s="28">
        <v>265575</v>
      </c>
      <c r="BS16" s="29">
        <v>21621444</v>
      </c>
      <c r="BT16" s="28"/>
      <c r="BU16" s="30"/>
      <c r="BV16" s="31"/>
      <c r="BW16" s="29"/>
      <c r="BX16" s="31"/>
      <c r="BY16" s="29"/>
      <c r="BZ16" s="31"/>
      <c r="CA16" s="29"/>
      <c r="CB16" s="28">
        <v>17792</v>
      </c>
      <c r="CC16" s="29">
        <v>1354906</v>
      </c>
      <c r="CD16" s="28"/>
      <c r="CE16" s="32"/>
      <c r="CF16" s="28"/>
      <c r="CG16" s="30"/>
      <c r="CH16" s="28">
        <v>540</v>
      </c>
      <c r="CI16" s="29">
        <v>51802</v>
      </c>
      <c r="CJ16" s="28">
        <v>24004</v>
      </c>
      <c r="CK16" s="29">
        <v>3148476</v>
      </c>
      <c r="CL16" s="28">
        <v>3946</v>
      </c>
      <c r="CM16" s="32">
        <v>609158</v>
      </c>
      <c r="CN16" s="28">
        <v>4840</v>
      </c>
      <c r="CO16" s="32">
        <v>1358579</v>
      </c>
      <c r="CP16" s="28">
        <v>872</v>
      </c>
      <c r="CQ16" s="32">
        <v>36136</v>
      </c>
      <c r="CR16" s="28"/>
      <c r="CS16" s="32"/>
      <c r="CT16" s="45">
        <v>14346</v>
      </c>
      <c r="CU16" s="29">
        <v>1144603</v>
      </c>
      <c r="CV16" s="28">
        <v>1115</v>
      </c>
      <c r="CW16" s="29">
        <v>1801402</v>
      </c>
      <c r="CX16" s="28"/>
      <c r="CY16" s="32"/>
      <c r="CZ16" s="28"/>
      <c r="DA16" s="30"/>
      <c r="DB16" s="28">
        <v>8664</v>
      </c>
      <c r="DC16" s="29">
        <v>1648399</v>
      </c>
      <c r="DD16" s="31"/>
      <c r="DE16" s="29"/>
      <c r="DF16" s="31"/>
      <c r="DG16" s="29"/>
      <c r="DH16" s="31"/>
      <c r="DI16" s="29"/>
      <c r="DJ16" s="31"/>
      <c r="DK16" s="29"/>
      <c r="DL16" s="28">
        <v>10232</v>
      </c>
      <c r="DM16" s="29">
        <v>1177320</v>
      </c>
      <c r="DN16" s="28">
        <v>3424</v>
      </c>
      <c r="DO16" s="29">
        <v>674332</v>
      </c>
      <c r="DP16" s="28">
        <v>536</v>
      </c>
      <c r="DQ16" s="29">
        <v>420941</v>
      </c>
      <c r="DR16" s="28">
        <v>257</v>
      </c>
      <c r="DS16" s="29">
        <v>84055</v>
      </c>
      <c r="DT16" s="28"/>
      <c r="DU16" s="29"/>
      <c r="DV16" s="31"/>
      <c r="DW16" s="29"/>
      <c r="DX16" s="31"/>
      <c r="DY16" s="29"/>
      <c r="DZ16" s="31"/>
      <c r="EA16" s="29"/>
      <c r="EB16" s="28">
        <v>27427</v>
      </c>
      <c r="EC16" s="29">
        <v>7645227</v>
      </c>
      <c r="ED16" s="28">
        <v>1134</v>
      </c>
      <c r="EE16" s="29">
        <v>540444</v>
      </c>
      <c r="EF16" s="28">
        <v>10990</v>
      </c>
      <c r="EG16" s="29">
        <v>587352</v>
      </c>
    </row>
    <row r="17" spans="1:137" ht="24" customHeight="1" x14ac:dyDescent="0.15">
      <c r="A17" s="1"/>
      <c r="B17" s="26">
        <v>1970</v>
      </c>
      <c r="C17" s="27">
        <v>45</v>
      </c>
      <c r="D17" s="28">
        <v>1950532</v>
      </c>
      <c r="E17" s="42">
        <v>121439688</v>
      </c>
      <c r="F17" s="33">
        <v>45056</v>
      </c>
      <c r="G17" s="29">
        <v>6534881</v>
      </c>
      <c r="H17" s="28">
        <v>2077</v>
      </c>
      <c r="I17" s="29">
        <v>123183</v>
      </c>
      <c r="J17" s="28"/>
      <c r="K17" s="30"/>
      <c r="L17" s="31"/>
      <c r="M17" s="30"/>
      <c r="N17" s="28">
        <v>41999</v>
      </c>
      <c r="O17" s="29">
        <v>16595442</v>
      </c>
      <c r="P17" s="28">
        <v>24635</v>
      </c>
      <c r="Q17" s="29">
        <v>6454263</v>
      </c>
      <c r="R17" s="28">
        <v>27755</v>
      </c>
      <c r="S17" s="29">
        <v>1814111</v>
      </c>
      <c r="T17" s="28">
        <v>764091</v>
      </c>
      <c r="U17" s="29">
        <v>17536582</v>
      </c>
      <c r="V17" s="28"/>
      <c r="W17" s="29"/>
      <c r="X17" s="28">
        <v>142661</v>
      </c>
      <c r="Y17" s="29">
        <v>2861448</v>
      </c>
      <c r="Z17" s="28">
        <v>241680</v>
      </c>
      <c r="AA17" s="29">
        <v>4558363</v>
      </c>
      <c r="AB17" s="28">
        <v>57073</v>
      </c>
      <c r="AC17" s="29">
        <v>5807466</v>
      </c>
      <c r="AD17" s="28">
        <v>3008</v>
      </c>
      <c r="AE17" s="29">
        <v>958702</v>
      </c>
      <c r="AF17" s="28">
        <v>55522</v>
      </c>
      <c r="AG17" s="29">
        <v>4753094</v>
      </c>
      <c r="AH17" s="31"/>
      <c r="AI17" s="30"/>
      <c r="AJ17" s="31"/>
      <c r="AK17" s="30"/>
      <c r="AL17" s="31"/>
      <c r="AM17" s="29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28">
        <v>3450</v>
      </c>
      <c r="AY17" s="32">
        <v>729410</v>
      </c>
      <c r="AZ17" s="28"/>
      <c r="BA17" s="30"/>
      <c r="BB17" s="28">
        <v>639</v>
      </c>
      <c r="BC17" s="29">
        <v>350094</v>
      </c>
      <c r="BD17" s="28">
        <v>140</v>
      </c>
      <c r="BE17" s="32">
        <v>36539</v>
      </c>
      <c r="BF17" s="28">
        <v>7262</v>
      </c>
      <c r="BG17" s="30">
        <v>148585</v>
      </c>
      <c r="BH17" s="28">
        <v>129992</v>
      </c>
      <c r="BI17" s="29">
        <v>1704525</v>
      </c>
      <c r="BJ17" s="28">
        <v>1585</v>
      </c>
      <c r="BK17" s="29">
        <v>507679</v>
      </c>
      <c r="BL17" s="28"/>
      <c r="BM17" s="30"/>
      <c r="BN17" s="28"/>
      <c r="BO17" s="32"/>
      <c r="BP17" s="28"/>
      <c r="BQ17" s="32"/>
      <c r="BR17" s="28">
        <v>168931</v>
      </c>
      <c r="BS17" s="29">
        <v>19152527</v>
      </c>
      <c r="BT17" s="28"/>
      <c r="BU17" s="30"/>
      <c r="BV17" s="31"/>
      <c r="BW17" s="29"/>
      <c r="BX17" s="31"/>
      <c r="BY17" s="29"/>
      <c r="BZ17" s="31"/>
      <c r="CA17" s="29"/>
      <c r="CB17" s="28">
        <v>21799</v>
      </c>
      <c r="CC17" s="29">
        <v>2619661</v>
      </c>
      <c r="CD17" s="28"/>
      <c r="CE17" s="32"/>
      <c r="CF17" s="28"/>
      <c r="CG17" s="30"/>
      <c r="CH17" s="28">
        <v>480</v>
      </c>
      <c r="CI17" s="29">
        <v>58444</v>
      </c>
      <c r="CJ17" s="28">
        <v>23570</v>
      </c>
      <c r="CK17" s="29">
        <v>3642489</v>
      </c>
      <c r="CL17" s="28">
        <v>2188</v>
      </c>
      <c r="CM17" s="32">
        <v>383550</v>
      </c>
      <c r="CN17" s="28">
        <v>5931</v>
      </c>
      <c r="CO17" s="32">
        <v>1771187</v>
      </c>
      <c r="CP17" s="28">
        <v>1437</v>
      </c>
      <c r="CQ17" s="32">
        <v>90755</v>
      </c>
      <c r="CR17" s="28"/>
      <c r="CS17" s="32"/>
      <c r="CT17" s="45">
        <v>14014</v>
      </c>
      <c r="CU17" s="29">
        <v>1396997</v>
      </c>
      <c r="CV17" s="28">
        <v>1142</v>
      </c>
      <c r="CW17" s="29">
        <v>2182946</v>
      </c>
      <c r="CX17" s="28"/>
      <c r="CY17" s="32"/>
      <c r="CZ17" s="28"/>
      <c r="DA17" s="30"/>
      <c r="DB17" s="28">
        <v>5800</v>
      </c>
      <c r="DC17" s="29">
        <v>1835905</v>
      </c>
      <c r="DD17" s="31"/>
      <c r="DE17" s="29"/>
      <c r="DF17" s="31"/>
      <c r="DG17" s="29"/>
      <c r="DH17" s="31"/>
      <c r="DI17" s="29"/>
      <c r="DJ17" s="31"/>
      <c r="DK17" s="29"/>
      <c r="DL17" s="28">
        <v>12723</v>
      </c>
      <c r="DM17" s="29">
        <v>1888500</v>
      </c>
      <c r="DN17" s="28">
        <v>3712</v>
      </c>
      <c r="DO17" s="29">
        <v>928362</v>
      </c>
      <c r="DP17" s="28">
        <v>559</v>
      </c>
      <c r="DQ17" s="29">
        <v>514418</v>
      </c>
      <c r="DR17" s="28">
        <v>378</v>
      </c>
      <c r="DS17" s="29">
        <v>144452</v>
      </c>
      <c r="DT17" s="28"/>
      <c r="DU17" s="29"/>
      <c r="DV17" s="31"/>
      <c r="DW17" s="29"/>
      <c r="DX17" s="31"/>
      <c r="DY17" s="29"/>
      <c r="DZ17" s="31"/>
      <c r="EA17" s="29"/>
      <c r="EB17" s="28">
        <v>20219</v>
      </c>
      <c r="EC17" s="29">
        <v>10028054</v>
      </c>
      <c r="ED17" s="28">
        <v>1194</v>
      </c>
      <c r="EE17" s="29">
        <v>896919</v>
      </c>
      <c r="EF17" s="28">
        <v>8347</v>
      </c>
      <c r="EG17" s="29">
        <v>531617</v>
      </c>
    </row>
    <row r="18" spans="1:137" ht="24" customHeight="1" x14ac:dyDescent="0.15">
      <c r="A18" s="1"/>
      <c r="B18" s="26">
        <v>1971</v>
      </c>
      <c r="C18" s="27">
        <v>46</v>
      </c>
      <c r="D18" s="28">
        <v>2012557</v>
      </c>
      <c r="E18" s="42">
        <v>145803414</v>
      </c>
      <c r="F18" s="33">
        <v>40384</v>
      </c>
      <c r="G18" s="29">
        <v>3483826</v>
      </c>
      <c r="H18" s="28">
        <v>1662</v>
      </c>
      <c r="I18" s="29">
        <v>72742</v>
      </c>
      <c r="J18" s="28" t="s">
        <v>10</v>
      </c>
      <c r="K18" s="30"/>
      <c r="L18" s="28" t="s">
        <v>0</v>
      </c>
      <c r="M18" s="30"/>
      <c r="N18" s="28">
        <v>48421</v>
      </c>
      <c r="O18" s="29">
        <v>23884749</v>
      </c>
      <c r="P18" s="28">
        <v>32089</v>
      </c>
      <c r="Q18" s="29">
        <v>9737555</v>
      </c>
      <c r="R18" s="28">
        <v>39216</v>
      </c>
      <c r="S18" s="29">
        <v>2367713</v>
      </c>
      <c r="T18" s="28">
        <v>846465</v>
      </c>
      <c r="U18" s="29">
        <v>18397115</v>
      </c>
      <c r="V18" s="28" t="s">
        <v>0</v>
      </c>
      <c r="W18" s="29"/>
      <c r="X18" s="28">
        <v>135775</v>
      </c>
      <c r="Y18" s="29">
        <v>2750483</v>
      </c>
      <c r="Z18" s="28">
        <v>129323</v>
      </c>
      <c r="AA18" s="29">
        <v>2607059</v>
      </c>
      <c r="AB18" s="28">
        <v>134433</v>
      </c>
      <c r="AC18" s="29">
        <v>7338910</v>
      </c>
      <c r="AD18" s="28">
        <v>3749</v>
      </c>
      <c r="AE18" s="29">
        <v>1229253</v>
      </c>
      <c r="AF18" s="28">
        <v>56546</v>
      </c>
      <c r="AG18" s="29">
        <v>4804707</v>
      </c>
      <c r="AH18" s="28" t="s">
        <v>0</v>
      </c>
      <c r="AI18" s="30"/>
      <c r="AJ18" s="28" t="s">
        <v>0</v>
      </c>
      <c r="AK18" s="30"/>
      <c r="AL18" s="28" t="s">
        <v>0</v>
      </c>
      <c r="AM18" s="29"/>
      <c r="AN18" s="28" t="s">
        <v>0</v>
      </c>
      <c r="AO18" s="30"/>
      <c r="AP18" s="28" t="s">
        <v>0</v>
      </c>
      <c r="AQ18" s="30"/>
      <c r="AR18" s="28" t="s">
        <v>0</v>
      </c>
      <c r="AS18" s="30"/>
      <c r="AT18" s="28"/>
      <c r="AU18" s="30"/>
      <c r="AV18" s="28" t="s">
        <v>0</v>
      </c>
      <c r="AW18" s="30"/>
      <c r="AX18" s="28">
        <v>4488</v>
      </c>
      <c r="AY18" s="32">
        <v>862413</v>
      </c>
      <c r="AZ18" s="28" t="s">
        <v>0</v>
      </c>
      <c r="BA18" s="30"/>
      <c r="BB18" s="28">
        <v>677</v>
      </c>
      <c r="BC18" s="29">
        <v>596924</v>
      </c>
      <c r="BD18" s="28">
        <v>486</v>
      </c>
      <c r="BE18" s="32">
        <v>148100</v>
      </c>
      <c r="BF18" s="28">
        <v>5389</v>
      </c>
      <c r="BG18" s="30">
        <v>144235</v>
      </c>
      <c r="BH18" s="28">
        <v>141487</v>
      </c>
      <c r="BI18" s="29">
        <v>2092645</v>
      </c>
      <c r="BJ18" s="28">
        <v>3170</v>
      </c>
      <c r="BK18" s="29">
        <v>1005310</v>
      </c>
      <c r="BL18" s="28" t="s">
        <v>0</v>
      </c>
      <c r="BM18" s="30"/>
      <c r="BN18" s="28" t="s">
        <v>0</v>
      </c>
      <c r="BO18" s="32"/>
      <c r="BP18" s="28" t="s">
        <v>0</v>
      </c>
      <c r="BQ18" s="32"/>
      <c r="BR18" s="28">
        <v>122802</v>
      </c>
      <c r="BS18" s="29">
        <v>26242004</v>
      </c>
      <c r="BT18" s="28" t="s">
        <v>33</v>
      </c>
      <c r="BU18" s="30"/>
      <c r="BV18" s="45" t="s">
        <v>0</v>
      </c>
      <c r="BW18" s="29"/>
      <c r="BX18" s="28" t="s">
        <v>0</v>
      </c>
      <c r="BY18" s="29"/>
      <c r="BZ18" s="28" t="s">
        <v>0</v>
      </c>
      <c r="CA18" s="29"/>
      <c r="CB18" s="28">
        <v>24704</v>
      </c>
      <c r="CC18" s="29">
        <v>3755730</v>
      </c>
      <c r="CD18" s="28" t="s">
        <v>33</v>
      </c>
      <c r="CE18" s="32"/>
      <c r="CF18" s="28" t="s">
        <v>33</v>
      </c>
      <c r="CG18" s="30"/>
      <c r="CH18" s="28">
        <v>572</v>
      </c>
      <c r="CI18" s="29">
        <v>77252</v>
      </c>
      <c r="CJ18" s="28">
        <v>20780</v>
      </c>
      <c r="CK18" s="29">
        <v>3357468</v>
      </c>
      <c r="CL18" s="28">
        <v>1809</v>
      </c>
      <c r="CM18" s="32">
        <v>323400</v>
      </c>
      <c r="CN18" s="28">
        <v>6768</v>
      </c>
      <c r="CO18" s="32">
        <v>2117235</v>
      </c>
      <c r="CP18" s="28">
        <v>1265</v>
      </c>
      <c r="CQ18" s="32">
        <v>112384</v>
      </c>
      <c r="CR18" s="28" t="s">
        <v>33</v>
      </c>
      <c r="CS18" s="32"/>
      <c r="CT18" s="33">
        <v>10938</v>
      </c>
      <c r="CU18" s="29">
        <v>804449</v>
      </c>
      <c r="CV18" s="28">
        <v>1137</v>
      </c>
      <c r="CW18" s="29">
        <v>2631552</v>
      </c>
      <c r="CX18" s="28" t="s">
        <v>33</v>
      </c>
      <c r="CY18" s="32"/>
      <c r="CZ18" s="28" t="s">
        <v>33</v>
      </c>
      <c r="DA18" s="30"/>
      <c r="DB18" s="28">
        <v>4760</v>
      </c>
      <c r="DC18" s="29">
        <v>1985987</v>
      </c>
      <c r="DD18" s="28" t="s">
        <v>0</v>
      </c>
      <c r="DE18" s="29"/>
      <c r="DF18" s="28" t="s">
        <v>0</v>
      </c>
      <c r="DG18" s="29"/>
      <c r="DH18" s="28" t="s">
        <v>0</v>
      </c>
      <c r="DI18" s="29"/>
      <c r="DJ18" s="28" t="s">
        <v>0</v>
      </c>
      <c r="DK18" s="29"/>
      <c r="DL18" s="28">
        <v>14746</v>
      </c>
      <c r="DM18" s="29">
        <v>2626411</v>
      </c>
      <c r="DN18" s="28">
        <v>3034</v>
      </c>
      <c r="DO18" s="29">
        <v>888458</v>
      </c>
      <c r="DP18" s="28">
        <v>444</v>
      </c>
      <c r="DQ18" s="29">
        <v>493830</v>
      </c>
      <c r="DR18" s="28">
        <v>266</v>
      </c>
      <c r="DS18" s="29">
        <v>123502</v>
      </c>
      <c r="DT18" s="28" t="s">
        <v>34</v>
      </c>
      <c r="DU18" s="29"/>
      <c r="DV18" s="28" t="s">
        <v>0</v>
      </c>
      <c r="DW18" s="29"/>
      <c r="DX18" s="28" t="s">
        <v>0</v>
      </c>
      <c r="DY18" s="29"/>
      <c r="DZ18" s="28" t="s">
        <v>0</v>
      </c>
      <c r="EA18" s="29"/>
      <c r="EB18" s="28">
        <v>30906</v>
      </c>
      <c r="EC18" s="29">
        <v>15016508</v>
      </c>
      <c r="ED18" s="28">
        <v>1174</v>
      </c>
      <c r="EE18" s="29">
        <v>819354</v>
      </c>
      <c r="EF18" s="28">
        <v>6089</v>
      </c>
      <c r="EG18" s="29">
        <v>672406</v>
      </c>
    </row>
    <row r="19" spans="1:137" ht="24" customHeight="1" x14ac:dyDescent="0.15">
      <c r="A19" s="1"/>
      <c r="B19" s="26">
        <v>1972</v>
      </c>
      <c r="C19" s="27">
        <v>47</v>
      </c>
      <c r="D19" s="28">
        <v>2197632</v>
      </c>
      <c r="E19" s="42">
        <v>146109955</v>
      </c>
      <c r="F19" s="33">
        <v>26536</v>
      </c>
      <c r="G19" s="29">
        <v>3179565</v>
      </c>
      <c r="H19" s="28">
        <v>2072</v>
      </c>
      <c r="I19" s="29">
        <v>89790</v>
      </c>
      <c r="J19" s="28"/>
      <c r="K19" s="30"/>
      <c r="L19" s="31"/>
      <c r="M19" s="30"/>
      <c r="N19" s="28">
        <v>49251</v>
      </c>
      <c r="O19" s="29">
        <v>24103836</v>
      </c>
      <c r="P19" s="28">
        <v>24622</v>
      </c>
      <c r="Q19" s="29">
        <v>7460572</v>
      </c>
      <c r="R19" s="28">
        <v>36496</v>
      </c>
      <c r="S19" s="29">
        <v>2517383</v>
      </c>
      <c r="T19" s="28">
        <v>977778</v>
      </c>
      <c r="U19" s="29">
        <v>21672671</v>
      </c>
      <c r="V19" s="28"/>
      <c r="W19" s="29"/>
      <c r="X19" s="28">
        <v>162680</v>
      </c>
      <c r="Y19" s="29">
        <v>3403984</v>
      </c>
      <c r="Z19" s="28">
        <v>204768</v>
      </c>
      <c r="AA19" s="29">
        <v>4167903</v>
      </c>
      <c r="AB19" s="28">
        <v>98310</v>
      </c>
      <c r="AC19" s="29">
        <v>4464331</v>
      </c>
      <c r="AD19" s="28">
        <v>3504</v>
      </c>
      <c r="AE19" s="29">
        <v>1207017</v>
      </c>
      <c r="AF19" s="28">
        <v>58911</v>
      </c>
      <c r="AG19" s="29">
        <v>5758433</v>
      </c>
      <c r="AH19" s="31"/>
      <c r="AI19" s="30"/>
      <c r="AJ19" s="31"/>
      <c r="AK19" s="30"/>
      <c r="AL19" s="31"/>
      <c r="AM19" s="29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28">
        <v>6014</v>
      </c>
      <c r="AY19" s="32">
        <v>1313812</v>
      </c>
      <c r="AZ19" s="28"/>
      <c r="BA19" s="30"/>
      <c r="BB19" s="28">
        <v>468</v>
      </c>
      <c r="BC19" s="29">
        <v>443695</v>
      </c>
      <c r="BD19" s="28">
        <v>122</v>
      </c>
      <c r="BE19" s="32">
        <v>22124</v>
      </c>
      <c r="BF19" s="28">
        <v>7466</v>
      </c>
      <c r="BG19" s="30">
        <v>200871</v>
      </c>
      <c r="BH19" s="28">
        <v>91147</v>
      </c>
      <c r="BI19" s="29">
        <v>2736491</v>
      </c>
      <c r="BJ19" s="28">
        <v>695</v>
      </c>
      <c r="BK19" s="29">
        <v>413047</v>
      </c>
      <c r="BL19" s="28"/>
      <c r="BM19" s="30"/>
      <c r="BN19" s="28"/>
      <c r="BO19" s="32"/>
      <c r="BP19" s="28"/>
      <c r="BQ19" s="32"/>
      <c r="BR19" s="28">
        <v>200663</v>
      </c>
      <c r="BS19" s="29">
        <v>23198486</v>
      </c>
      <c r="BT19" s="28"/>
      <c r="BU19" s="30"/>
      <c r="BV19" s="31"/>
      <c r="BW19" s="29"/>
      <c r="BX19" s="31"/>
      <c r="BY19" s="29"/>
      <c r="BZ19" s="31"/>
      <c r="CA19" s="29"/>
      <c r="CB19" s="28">
        <v>19512</v>
      </c>
      <c r="CC19" s="29">
        <v>2494033</v>
      </c>
      <c r="CD19" s="28"/>
      <c r="CE19" s="32"/>
      <c r="CF19" s="28"/>
      <c r="CG19" s="30"/>
      <c r="CH19" s="28">
        <v>702</v>
      </c>
      <c r="CI19" s="29">
        <v>110610</v>
      </c>
      <c r="CJ19" s="28">
        <v>20935</v>
      </c>
      <c r="CK19" s="29">
        <v>4463419</v>
      </c>
      <c r="CL19" s="28">
        <v>1456</v>
      </c>
      <c r="CM19" s="32">
        <v>344232</v>
      </c>
      <c r="CN19" s="28">
        <v>6902</v>
      </c>
      <c r="CO19" s="32">
        <v>2763659</v>
      </c>
      <c r="CP19" s="28">
        <v>2087</v>
      </c>
      <c r="CQ19" s="32">
        <v>455371</v>
      </c>
      <c r="CR19" s="28"/>
      <c r="CS19" s="32"/>
      <c r="CT19" s="33">
        <v>10490</v>
      </c>
      <c r="CU19" s="29">
        <v>900157</v>
      </c>
      <c r="CV19" s="28">
        <v>1171</v>
      </c>
      <c r="CW19" s="29">
        <v>3597928</v>
      </c>
      <c r="CX19" s="28"/>
      <c r="CY19" s="32"/>
      <c r="CZ19" s="28"/>
      <c r="DA19" s="30"/>
      <c r="DB19" s="28">
        <v>5167</v>
      </c>
      <c r="DC19" s="29">
        <v>2605283</v>
      </c>
      <c r="DD19" s="31"/>
      <c r="DE19" s="29"/>
      <c r="DF19" s="31"/>
      <c r="DG19" s="29"/>
      <c r="DH19" s="31"/>
      <c r="DI19" s="29"/>
      <c r="DJ19" s="31"/>
      <c r="DK19" s="29"/>
      <c r="DL19" s="28">
        <v>15540</v>
      </c>
      <c r="DM19" s="29">
        <v>2985484</v>
      </c>
      <c r="DN19" s="28">
        <v>3290</v>
      </c>
      <c r="DO19" s="29">
        <v>1013199</v>
      </c>
      <c r="DP19" s="28">
        <v>468</v>
      </c>
      <c r="DQ19" s="29">
        <v>656299</v>
      </c>
      <c r="DR19" s="28">
        <v>298</v>
      </c>
      <c r="DS19" s="29">
        <v>155236</v>
      </c>
      <c r="DT19" s="28"/>
      <c r="DU19" s="29"/>
      <c r="DV19" s="31"/>
      <c r="DW19" s="29"/>
      <c r="DX19" s="31"/>
      <c r="DY19" s="29"/>
      <c r="DZ19" s="31"/>
      <c r="EA19" s="29"/>
      <c r="EB19" s="28">
        <v>30107</v>
      </c>
      <c r="EC19" s="29">
        <v>15127355</v>
      </c>
      <c r="ED19" s="28">
        <v>978</v>
      </c>
      <c r="EE19" s="29">
        <v>503380</v>
      </c>
      <c r="EF19" s="28">
        <v>2206</v>
      </c>
      <c r="EG19" s="29">
        <v>311861</v>
      </c>
    </row>
    <row r="20" spans="1:137" ht="24" customHeight="1" x14ac:dyDescent="0.15">
      <c r="A20" s="1"/>
      <c r="B20" s="26">
        <v>1973</v>
      </c>
      <c r="C20" s="27">
        <v>48</v>
      </c>
      <c r="D20" s="28">
        <v>2403981</v>
      </c>
      <c r="E20" s="42">
        <v>200318954</v>
      </c>
      <c r="F20" s="33">
        <v>44437</v>
      </c>
      <c r="G20" s="29">
        <v>6881225</v>
      </c>
      <c r="H20" s="28">
        <v>973</v>
      </c>
      <c r="I20" s="29">
        <v>44310</v>
      </c>
      <c r="J20" s="28"/>
      <c r="K20" s="30"/>
      <c r="L20" s="31"/>
      <c r="M20" s="30"/>
      <c r="N20" s="28">
        <v>56299</v>
      </c>
      <c r="O20" s="29">
        <v>39053289</v>
      </c>
      <c r="P20" s="28">
        <v>32081</v>
      </c>
      <c r="Q20" s="29">
        <v>11388307</v>
      </c>
      <c r="R20" s="28">
        <v>42054</v>
      </c>
      <c r="S20" s="29">
        <v>3820072</v>
      </c>
      <c r="T20" s="28">
        <v>1192364</v>
      </c>
      <c r="U20" s="29">
        <v>35397077</v>
      </c>
      <c r="V20" s="28"/>
      <c r="W20" s="29"/>
      <c r="X20" s="28">
        <v>105646</v>
      </c>
      <c r="Y20" s="29">
        <v>3160178</v>
      </c>
      <c r="Z20" s="28">
        <v>207231</v>
      </c>
      <c r="AA20" s="29">
        <v>5046373</v>
      </c>
      <c r="AB20" s="28">
        <v>175177</v>
      </c>
      <c r="AC20" s="29">
        <v>11150278</v>
      </c>
      <c r="AD20" s="28">
        <v>2805</v>
      </c>
      <c r="AE20" s="29">
        <v>1322353</v>
      </c>
      <c r="AF20" s="28">
        <v>60835</v>
      </c>
      <c r="AG20" s="29">
        <v>6595089</v>
      </c>
      <c r="AH20" s="31"/>
      <c r="AI20" s="30"/>
      <c r="AJ20" s="31"/>
      <c r="AK20" s="30"/>
      <c r="AL20" s="31"/>
      <c r="AM20" s="29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28">
        <v>7390</v>
      </c>
      <c r="AY20" s="32">
        <v>2107300</v>
      </c>
      <c r="AZ20" s="28"/>
      <c r="BA20" s="30"/>
      <c r="BB20" s="28">
        <v>913</v>
      </c>
      <c r="BC20" s="29">
        <v>748090</v>
      </c>
      <c r="BD20" s="28">
        <v>220</v>
      </c>
      <c r="BE20" s="32">
        <v>134915</v>
      </c>
      <c r="BF20" s="28">
        <v>6853</v>
      </c>
      <c r="BG20" s="30">
        <v>189677</v>
      </c>
      <c r="BH20" s="28">
        <v>96345</v>
      </c>
      <c r="BI20" s="29">
        <v>3250958</v>
      </c>
      <c r="BJ20" s="28">
        <v>1594</v>
      </c>
      <c r="BK20" s="29">
        <v>848119</v>
      </c>
      <c r="BL20" s="28"/>
      <c r="BM20" s="30"/>
      <c r="BN20" s="28"/>
      <c r="BO20" s="32"/>
      <c r="BP20" s="28"/>
      <c r="BQ20" s="32"/>
      <c r="BR20" s="28">
        <v>97158</v>
      </c>
      <c r="BS20" s="29">
        <v>16324375</v>
      </c>
      <c r="BT20" s="28"/>
      <c r="BU20" s="30"/>
      <c r="BV20" s="31"/>
      <c r="BW20" s="29"/>
      <c r="BX20" s="31"/>
      <c r="BY20" s="29"/>
      <c r="BZ20" s="31"/>
      <c r="CA20" s="29"/>
      <c r="CB20" s="28">
        <v>20950</v>
      </c>
      <c r="CC20" s="29">
        <v>3677003</v>
      </c>
      <c r="CD20" s="28"/>
      <c r="CE20" s="32"/>
      <c r="CF20" s="28"/>
      <c r="CG20" s="30"/>
      <c r="CH20" s="28">
        <v>779</v>
      </c>
      <c r="CI20" s="29">
        <v>133040</v>
      </c>
      <c r="CJ20" s="28">
        <v>18964</v>
      </c>
      <c r="CK20" s="29">
        <v>5873626</v>
      </c>
      <c r="CL20" s="28">
        <v>1353</v>
      </c>
      <c r="CM20" s="32">
        <v>349832</v>
      </c>
      <c r="CN20" s="28">
        <v>7132</v>
      </c>
      <c r="CO20" s="32">
        <v>3541579</v>
      </c>
      <c r="CP20" s="28">
        <v>1875</v>
      </c>
      <c r="CQ20" s="32">
        <v>325130</v>
      </c>
      <c r="CR20" s="28"/>
      <c r="CS20" s="32"/>
      <c r="CT20" s="33">
        <v>8604</v>
      </c>
      <c r="CU20" s="29">
        <v>1657085</v>
      </c>
      <c r="CV20" s="28">
        <v>1153</v>
      </c>
      <c r="CW20" s="29">
        <v>4607175</v>
      </c>
      <c r="CX20" s="28"/>
      <c r="CY20" s="32"/>
      <c r="CZ20" s="28"/>
      <c r="DA20" s="30"/>
      <c r="DB20" s="28">
        <v>5644</v>
      </c>
      <c r="DC20" s="29">
        <v>4234538</v>
      </c>
      <c r="DD20" s="31"/>
      <c r="DE20" s="29"/>
      <c r="DF20" s="31"/>
      <c r="DG20" s="29"/>
      <c r="DH20" s="31"/>
      <c r="DI20" s="29"/>
      <c r="DJ20" s="31"/>
      <c r="DK20" s="29"/>
      <c r="DL20" s="28">
        <v>21981</v>
      </c>
      <c r="DM20" s="29">
        <v>4927899</v>
      </c>
      <c r="DN20" s="28">
        <v>3117</v>
      </c>
      <c r="DO20" s="29">
        <v>1257730</v>
      </c>
      <c r="DP20" s="28">
        <v>412</v>
      </c>
      <c r="DQ20" s="29">
        <v>696405</v>
      </c>
      <c r="DR20" s="28">
        <v>287</v>
      </c>
      <c r="DS20" s="29">
        <v>181670</v>
      </c>
      <c r="DT20" s="28"/>
      <c r="DU20" s="29"/>
      <c r="DV20" s="31"/>
      <c r="DW20" s="29"/>
      <c r="DX20" s="31"/>
      <c r="DY20" s="29"/>
      <c r="DZ20" s="31"/>
      <c r="EA20" s="29"/>
      <c r="EB20" s="28">
        <v>28512</v>
      </c>
      <c r="EC20" s="29">
        <v>18699481</v>
      </c>
      <c r="ED20" s="28">
        <v>1149</v>
      </c>
      <c r="EE20" s="29">
        <v>821724</v>
      </c>
      <c r="EF20" s="28">
        <v>1858</v>
      </c>
      <c r="EG20" s="29">
        <v>324165</v>
      </c>
    </row>
    <row r="21" spans="1:137" ht="24" customHeight="1" x14ac:dyDescent="0.15">
      <c r="A21" s="1"/>
      <c r="B21" s="26">
        <v>1974</v>
      </c>
      <c r="C21" s="27">
        <v>49</v>
      </c>
      <c r="D21" s="28">
        <v>2488815</v>
      </c>
      <c r="E21" s="42">
        <v>213980398</v>
      </c>
      <c r="F21" s="33">
        <v>43005</v>
      </c>
      <c r="G21" s="29">
        <v>5178002</v>
      </c>
      <c r="H21" s="28">
        <v>10289</v>
      </c>
      <c r="I21" s="29">
        <v>242754</v>
      </c>
      <c r="J21" s="28"/>
      <c r="K21" s="30"/>
      <c r="L21" s="31"/>
      <c r="M21" s="30"/>
      <c r="N21" s="28">
        <v>64898</v>
      </c>
      <c r="O21" s="29">
        <v>45452492</v>
      </c>
      <c r="P21" s="28">
        <v>19409</v>
      </c>
      <c r="Q21" s="29">
        <v>6517540</v>
      </c>
      <c r="R21" s="28">
        <v>39467</v>
      </c>
      <c r="S21" s="29">
        <v>4835512</v>
      </c>
      <c r="T21" s="28">
        <v>1183658</v>
      </c>
      <c r="U21" s="29">
        <v>29648576</v>
      </c>
      <c r="V21" s="28"/>
      <c r="W21" s="29"/>
      <c r="X21" s="28">
        <v>131680</v>
      </c>
      <c r="Y21" s="29">
        <v>4123381</v>
      </c>
      <c r="Z21" s="28">
        <v>280374</v>
      </c>
      <c r="AA21" s="29">
        <v>9211600</v>
      </c>
      <c r="AB21" s="28">
        <v>68951</v>
      </c>
      <c r="AC21" s="29">
        <v>3507861</v>
      </c>
      <c r="AD21" s="28">
        <v>1026</v>
      </c>
      <c r="AE21" s="29">
        <v>912057</v>
      </c>
      <c r="AF21" s="28">
        <v>59082</v>
      </c>
      <c r="AG21" s="29">
        <v>7705462</v>
      </c>
      <c r="AH21" s="31"/>
      <c r="AI21" s="30"/>
      <c r="AJ21" s="31"/>
      <c r="AK21" s="30"/>
      <c r="AL21" s="31"/>
      <c r="AM21" s="29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28">
        <v>8068</v>
      </c>
      <c r="AY21" s="32">
        <v>2630995</v>
      </c>
      <c r="AZ21" s="28"/>
      <c r="BA21" s="30"/>
      <c r="BB21" s="28">
        <v>1204</v>
      </c>
      <c r="BC21" s="29">
        <v>1268702</v>
      </c>
      <c r="BD21" s="28">
        <v>252</v>
      </c>
      <c r="BE21" s="32">
        <v>132632</v>
      </c>
      <c r="BF21" s="28">
        <v>5775</v>
      </c>
      <c r="BG21" s="30">
        <v>273717</v>
      </c>
      <c r="BH21" s="28">
        <v>171905</v>
      </c>
      <c r="BI21" s="29">
        <v>4351533</v>
      </c>
      <c r="BJ21" s="28">
        <v>680</v>
      </c>
      <c r="BK21" s="29">
        <v>314997</v>
      </c>
      <c r="BL21" s="28"/>
      <c r="BM21" s="30"/>
      <c r="BN21" s="28"/>
      <c r="BO21" s="32"/>
      <c r="BP21" s="28"/>
      <c r="BQ21" s="32"/>
      <c r="BR21" s="28">
        <v>112403</v>
      </c>
      <c r="BS21" s="29">
        <v>30991879</v>
      </c>
      <c r="BT21" s="28"/>
      <c r="BU21" s="30"/>
      <c r="BV21" s="31"/>
      <c r="BW21" s="29"/>
      <c r="BX21" s="31"/>
      <c r="BY21" s="29"/>
      <c r="BZ21" s="31"/>
      <c r="CA21" s="29"/>
      <c r="CB21" s="28">
        <v>24058</v>
      </c>
      <c r="CC21" s="29">
        <v>4787337</v>
      </c>
      <c r="CD21" s="28"/>
      <c r="CE21" s="32"/>
      <c r="CF21" s="28"/>
      <c r="CG21" s="30"/>
      <c r="CH21" s="28">
        <v>817</v>
      </c>
      <c r="CI21" s="29">
        <v>149336</v>
      </c>
      <c r="CJ21" s="28">
        <v>19085</v>
      </c>
      <c r="CK21" s="29">
        <v>5143127</v>
      </c>
      <c r="CL21" s="28">
        <v>1698</v>
      </c>
      <c r="CM21" s="32">
        <v>374411</v>
      </c>
      <c r="CN21" s="28">
        <v>8753</v>
      </c>
      <c r="CO21" s="32">
        <v>3859067</v>
      </c>
      <c r="CP21" s="28">
        <v>1328</v>
      </c>
      <c r="CQ21" s="32">
        <v>184755</v>
      </c>
      <c r="CR21" s="28"/>
      <c r="CS21" s="32"/>
      <c r="CT21" s="33">
        <v>7306</v>
      </c>
      <c r="CU21" s="29">
        <v>724894</v>
      </c>
      <c r="CV21" s="28">
        <v>1001</v>
      </c>
      <c r="CW21" s="29">
        <v>5384915</v>
      </c>
      <c r="CX21" s="28"/>
      <c r="CY21" s="32"/>
      <c r="CZ21" s="28"/>
      <c r="DA21" s="30"/>
      <c r="DB21" s="28">
        <v>5749</v>
      </c>
      <c r="DC21" s="29">
        <v>4782564</v>
      </c>
      <c r="DD21" s="31"/>
      <c r="DE21" s="29"/>
      <c r="DF21" s="31"/>
      <c r="DG21" s="29"/>
      <c r="DH21" s="31"/>
      <c r="DI21" s="29"/>
      <c r="DJ21" s="31"/>
      <c r="DK21" s="29"/>
      <c r="DL21" s="28">
        <v>34117</v>
      </c>
      <c r="DM21" s="29">
        <v>6877383</v>
      </c>
      <c r="DN21" s="28">
        <v>2958</v>
      </c>
      <c r="DO21" s="29">
        <v>1379286</v>
      </c>
      <c r="DP21" s="28">
        <v>413</v>
      </c>
      <c r="DQ21" s="29">
        <v>943764</v>
      </c>
      <c r="DR21" s="28">
        <v>283</v>
      </c>
      <c r="DS21" s="29">
        <v>189607</v>
      </c>
      <c r="DT21" s="28"/>
      <c r="DU21" s="29"/>
      <c r="DV21" s="31"/>
      <c r="DW21" s="29"/>
      <c r="DX21" s="31"/>
      <c r="DY21" s="29"/>
      <c r="DZ21" s="31"/>
      <c r="EA21" s="29"/>
      <c r="EB21" s="28">
        <v>22452</v>
      </c>
      <c r="EC21" s="29">
        <v>17574917</v>
      </c>
      <c r="ED21" s="28">
        <v>785</v>
      </c>
      <c r="EE21" s="29">
        <v>493407</v>
      </c>
      <c r="EF21" s="28">
        <v>1215</v>
      </c>
      <c r="EG21" s="29">
        <v>272724</v>
      </c>
    </row>
    <row r="22" spans="1:137" ht="24" customHeight="1" x14ac:dyDescent="0.15">
      <c r="A22" s="1"/>
      <c r="B22" s="26">
        <v>1975</v>
      </c>
      <c r="C22" s="27">
        <v>50</v>
      </c>
      <c r="D22" s="28">
        <v>2552114</v>
      </c>
      <c r="E22" s="42">
        <v>275449533</v>
      </c>
      <c r="F22" s="33">
        <v>29987</v>
      </c>
      <c r="G22" s="29">
        <v>4738088</v>
      </c>
      <c r="H22" s="28">
        <v>11161</v>
      </c>
      <c r="I22" s="29">
        <v>317745</v>
      </c>
      <c r="J22" s="28"/>
      <c r="K22" s="30"/>
      <c r="L22" s="31"/>
      <c r="M22" s="30"/>
      <c r="N22" s="28">
        <v>85538</v>
      </c>
      <c r="O22" s="29">
        <v>72980448</v>
      </c>
      <c r="P22" s="28">
        <v>18827</v>
      </c>
      <c r="Q22" s="29">
        <v>8417857</v>
      </c>
      <c r="R22" s="28">
        <v>39948</v>
      </c>
      <c r="S22" s="29">
        <v>6063761</v>
      </c>
      <c r="T22" s="28">
        <v>1177190</v>
      </c>
      <c r="U22" s="29">
        <v>29921440</v>
      </c>
      <c r="V22" s="28"/>
      <c r="W22" s="29"/>
      <c r="X22" s="28">
        <v>107735</v>
      </c>
      <c r="Y22" s="29">
        <v>3467333</v>
      </c>
      <c r="Z22" s="28">
        <v>248002</v>
      </c>
      <c r="AA22" s="29">
        <v>6474406</v>
      </c>
      <c r="AB22" s="28">
        <v>136334</v>
      </c>
      <c r="AC22" s="29">
        <v>12999086</v>
      </c>
      <c r="AD22" s="28">
        <v>1233</v>
      </c>
      <c r="AE22" s="29">
        <v>1164851</v>
      </c>
      <c r="AF22" s="28">
        <v>67895</v>
      </c>
      <c r="AG22" s="29">
        <v>10059755</v>
      </c>
      <c r="AH22" s="31"/>
      <c r="AI22" s="30"/>
      <c r="AJ22" s="31"/>
      <c r="AK22" s="30"/>
      <c r="AL22" s="31"/>
      <c r="AM22" s="29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28">
        <v>10205</v>
      </c>
      <c r="AY22" s="32">
        <v>3524630</v>
      </c>
      <c r="AZ22" s="28"/>
      <c r="BA22" s="30"/>
      <c r="BB22" s="28">
        <v>1637</v>
      </c>
      <c r="BC22" s="29">
        <v>1950724</v>
      </c>
      <c r="BD22" s="28">
        <v>82</v>
      </c>
      <c r="BE22" s="32">
        <v>64941</v>
      </c>
      <c r="BF22" s="28">
        <v>6699</v>
      </c>
      <c r="BG22" s="30">
        <v>242252</v>
      </c>
      <c r="BH22" s="28">
        <v>163333</v>
      </c>
      <c r="BI22" s="29">
        <v>5134871</v>
      </c>
      <c r="BJ22" s="28">
        <v>1173</v>
      </c>
      <c r="BK22" s="29">
        <v>495066</v>
      </c>
      <c r="BL22" s="28"/>
      <c r="BM22" s="30"/>
      <c r="BN22" s="28"/>
      <c r="BO22" s="32"/>
      <c r="BP22" s="28"/>
      <c r="BQ22" s="32"/>
      <c r="BR22" s="28">
        <v>131309</v>
      </c>
      <c r="BS22" s="29">
        <v>34818862</v>
      </c>
      <c r="BT22" s="28"/>
      <c r="BU22" s="30"/>
      <c r="BV22" s="31"/>
      <c r="BW22" s="29"/>
      <c r="BX22" s="31"/>
      <c r="BY22" s="29"/>
      <c r="BZ22" s="31"/>
      <c r="CA22" s="29"/>
      <c r="CB22" s="28">
        <v>21828</v>
      </c>
      <c r="CC22" s="29">
        <v>5665265</v>
      </c>
      <c r="CD22" s="28"/>
      <c r="CE22" s="32"/>
      <c r="CF22" s="28"/>
      <c r="CG22" s="30"/>
      <c r="CH22" s="28">
        <v>721</v>
      </c>
      <c r="CI22" s="29">
        <v>146686</v>
      </c>
      <c r="CJ22" s="28">
        <v>19404</v>
      </c>
      <c r="CK22" s="29">
        <v>8279811</v>
      </c>
      <c r="CL22" s="28">
        <v>1446</v>
      </c>
      <c r="CM22" s="32">
        <v>1503288</v>
      </c>
      <c r="CN22" s="28">
        <v>8800</v>
      </c>
      <c r="CO22" s="32">
        <v>4782138</v>
      </c>
      <c r="CP22" s="28">
        <v>1208</v>
      </c>
      <c r="CQ22" s="32">
        <v>143218</v>
      </c>
      <c r="CR22" s="28"/>
      <c r="CS22" s="32"/>
      <c r="CT22" s="33">
        <v>7950</v>
      </c>
      <c r="CU22" s="29">
        <v>1851167</v>
      </c>
      <c r="CV22" s="28">
        <v>1035</v>
      </c>
      <c r="CW22" s="29">
        <v>6051089</v>
      </c>
      <c r="CX22" s="28"/>
      <c r="CY22" s="32"/>
      <c r="CZ22" s="28"/>
      <c r="DA22" s="30"/>
      <c r="DB22" s="28">
        <v>6492</v>
      </c>
      <c r="DC22" s="29">
        <v>8026088</v>
      </c>
      <c r="DD22" s="31"/>
      <c r="DE22" s="29"/>
      <c r="DF22" s="31"/>
      <c r="DG22" s="29"/>
      <c r="DH22" s="31"/>
      <c r="DI22" s="29"/>
      <c r="DJ22" s="31"/>
      <c r="DK22" s="29"/>
      <c r="DL22" s="28">
        <v>47179</v>
      </c>
      <c r="DM22" s="29">
        <v>9887030</v>
      </c>
      <c r="DN22" s="28">
        <v>3006</v>
      </c>
      <c r="DO22" s="29">
        <v>1740806</v>
      </c>
      <c r="DP22" s="28">
        <v>396</v>
      </c>
      <c r="DQ22" s="29">
        <v>1013722</v>
      </c>
      <c r="DR22" s="28">
        <v>230</v>
      </c>
      <c r="DS22" s="29">
        <v>210324</v>
      </c>
      <c r="DT22" s="28"/>
      <c r="DU22" s="29"/>
      <c r="DV22" s="31"/>
      <c r="DW22" s="29"/>
      <c r="DX22" s="31"/>
      <c r="DY22" s="29"/>
      <c r="DZ22" s="31"/>
      <c r="EA22" s="29"/>
      <c r="EB22" s="28">
        <v>32658</v>
      </c>
      <c r="EC22" s="29">
        <v>21747576</v>
      </c>
      <c r="ED22" s="28">
        <v>698</v>
      </c>
      <c r="EE22" s="29">
        <v>422652</v>
      </c>
      <c r="EF22" s="28">
        <v>586</v>
      </c>
      <c r="EG22" s="29">
        <v>218643</v>
      </c>
    </row>
    <row r="23" spans="1:137" ht="24" customHeight="1" x14ac:dyDescent="0.15">
      <c r="A23" s="1"/>
      <c r="B23" s="26">
        <v>1976</v>
      </c>
      <c r="C23" s="27">
        <v>51</v>
      </c>
      <c r="D23" s="28">
        <v>2563566</v>
      </c>
      <c r="E23" s="42">
        <v>309288069</v>
      </c>
      <c r="F23" s="33">
        <v>39622</v>
      </c>
      <c r="G23" s="29">
        <v>8296205</v>
      </c>
      <c r="H23" s="28">
        <v>265833</v>
      </c>
      <c r="I23" s="29">
        <v>9155854</v>
      </c>
      <c r="J23" s="28"/>
      <c r="K23" s="30"/>
      <c r="L23" s="31"/>
      <c r="M23" s="30"/>
      <c r="N23" s="28">
        <v>68384</v>
      </c>
      <c r="O23" s="29">
        <v>62991532</v>
      </c>
      <c r="P23" s="28">
        <v>18338</v>
      </c>
      <c r="Q23" s="29">
        <v>10313754</v>
      </c>
      <c r="R23" s="28">
        <v>33413</v>
      </c>
      <c r="S23" s="29">
        <v>6617627</v>
      </c>
      <c r="T23" s="28">
        <v>1172477</v>
      </c>
      <c r="U23" s="29">
        <v>41435416</v>
      </c>
      <c r="V23" s="28"/>
      <c r="W23" s="29"/>
      <c r="X23" s="28">
        <v>221170</v>
      </c>
      <c r="Y23" s="29">
        <v>7193916</v>
      </c>
      <c r="Z23" s="28">
        <v>33268</v>
      </c>
      <c r="AA23" s="29">
        <v>2194477</v>
      </c>
      <c r="AB23" s="28">
        <v>67199</v>
      </c>
      <c r="AC23" s="29">
        <v>8634329</v>
      </c>
      <c r="AD23" s="28">
        <v>942</v>
      </c>
      <c r="AE23" s="29">
        <v>1147797</v>
      </c>
      <c r="AF23" s="28">
        <v>74290</v>
      </c>
      <c r="AG23" s="29">
        <v>12885352</v>
      </c>
      <c r="AH23" s="31"/>
      <c r="AI23" s="30"/>
      <c r="AJ23" s="31"/>
      <c r="AK23" s="30"/>
      <c r="AL23" s="31"/>
      <c r="AM23" s="29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28">
        <v>8914</v>
      </c>
      <c r="AY23" s="32">
        <v>3951379</v>
      </c>
      <c r="AZ23" s="28"/>
      <c r="BA23" s="30"/>
      <c r="BB23" s="28">
        <v>1428</v>
      </c>
      <c r="BC23" s="29">
        <v>2362730</v>
      </c>
      <c r="BD23" s="28">
        <v>83</v>
      </c>
      <c r="BE23" s="32">
        <v>56023</v>
      </c>
      <c r="BF23" s="28">
        <v>5394</v>
      </c>
      <c r="BG23" s="30">
        <v>377584</v>
      </c>
      <c r="BH23" s="28">
        <v>119594</v>
      </c>
      <c r="BI23" s="29">
        <v>5817160</v>
      </c>
      <c r="BJ23" s="28">
        <v>980</v>
      </c>
      <c r="BK23" s="29">
        <v>446821</v>
      </c>
      <c r="BL23" s="28"/>
      <c r="BM23" s="30"/>
      <c r="BN23" s="28"/>
      <c r="BO23" s="32"/>
      <c r="BP23" s="28"/>
      <c r="BQ23" s="32"/>
      <c r="BR23" s="28">
        <v>102649</v>
      </c>
      <c r="BS23" s="29">
        <v>34556032</v>
      </c>
      <c r="BT23" s="28"/>
      <c r="BU23" s="30"/>
      <c r="BV23" s="31"/>
      <c r="BW23" s="29"/>
      <c r="BX23" s="31"/>
      <c r="BY23" s="29"/>
      <c r="BZ23" s="31"/>
      <c r="CA23" s="29"/>
      <c r="CB23" s="28">
        <v>17040</v>
      </c>
      <c r="CC23" s="29">
        <v>6933612</v>
      </c>
      <c r="CD23" s="28"/>
      <c r="CE23" s="32"/>
      <c r="CF23" s="28"/>
      <c r="CG23" s="30"/>
      <c r="CH23" s="28">
        <v>974</v>
      </c>
      <c r="CI23" s="29">
        <v>231083</v>
      </c>
      <c r="CJ23" s="28">
        <v>14132</v>
      </c>
      <c r="CK23" s="29">
        <v>7435023</v>
      </c>
      <c r="CL23" s="28">
        <v>56</v>
      </c>
      <c r="CM23" s="32">
        <v>39282</v>
      </c>
      <c r="CN23" s="28">
        <v>7706</v>
      </c>
      <c r="CO23" s="32">
        <v>5707370</v>
      </c>
      <c r="CP23" s="28">
        <v>1461</v>
      </c>
      <c r="CQ23" s="32">
        <v>285554</v>
      </c>
      <c r="CR23" s="28"/>
      <c r="CS23" s="32"/>
      <c r="CT23" s="33">
        <v>4909</v>
      </c>
      <c r="CU23" s="29">
        <v>1402817</v>
      </c>
      <c r="CV23" s="28">
        <v>1134</v>
      </c>
      <c r="CW23" s="29">
        <v>8068562</v>
      </c>
      <c r="CX23" s="28"/>
      <c r="CY23" s="32"/>
      <c r="CZ23" s="28"/>
      <c r="DA23" s="30"/>
      <c r="DB23" s="28">
        <v>5889</v>
      </c>
      <c r="DC23" s="29">
        <v>8275880</v>
      </c>
      <c r="DD23" s="31"/>
      <c r="DE23" s="29"/>
      <c r="DF23" s="31"/>
      <c r="DG23" s="29"/>
      <c r="DH23" s="31"/>
      <c r="DI23" s="29"/>
      <c r="DJ23" s="31"/>
      <c r="DK23" s="29"/>
      <c r="DL23" s="28">
        <v>66301</v>
      </c>
      <c r="DM23" s="29">
        <v>18444294</v>
      </c>
      <c r="DN23" s="28">
        <v>2925</v>
      </c>
      <c r="DO23" s="29">
        <v>1858440</v>
      </c>
      <c r="DP23" s="28">
        <v>307</v>
      </c>
      <c r="DQ23" s="29">
        <v>893450</v>
      </c>
      <c r="DR23" s="28">
        <v>303</v>
      </c>
      <c r="DS23" s="29">
        <v>264866</v>
      </c>
      <c r="DT23" s="28"/>
      <c r="DU23" s="29"/>
      <c r="DV23" s="31"/>
      <c r="DW23" s="29"/>
      <c r="DX23" s="31"/>
      <c r="DY23" s="29"/>
      <c r="DZ23" s="31"/>
      <c r="EA23" s="29"/>
      <c r="EB23" s="28">
        <v>33842</v>
      </c>
      <c r="EC23" s="29">
        <v>25828134</v>
      </c>
      <c r="ED23" s="28">
        <v>797</v>
      </c>
      <c r="EE23" s="29">
        <v>671211</v>
      </c>
      <c r="EF23" s="28">
        <v>193</v>
      </c>
      <c r="EG23" s="29">
        <v>173054</v>
      </c>
    </row>
    <row r="24" spans="1:137" ht="24" customHeight="1" x14ac:dyDescent="0.15">
      <c r="A24" s="1"/>
      <c r="B24" s="26">
        <v>1977</v>
      </c>
      <c r="C24" s="27">
        <v>52</v>
      </c>
      <c r="D24" s="28">
        <v>2417665</v>
      </c>
      <c r="E24" s="42">
        <v>362144378</v>
      </c>
      <c r="F24" s="33">
        <v>14757</v>
      </c>
      <c r="G24" s="29">
        <v>3302042</v>
      </c>
      <c r="H24" s="28">
        <v>440470</v>
      </c>
      <c r="I24" s="29">
        <v>15681401</v>
      </c>
      <c r="J24" s="28"/>
      <c r="K24" s="30"/>
      <c r="L24" s="31"/>
      <c r="M24" s="30"/>
      <c r="N24" s="28">
        <v>55930</v>
      </c>
      <c r="O24" s="29">
        <v>60872491</v>
      </c>
      <c r="P24" s="28">
        <v>18393</v>
      </c>
      <c r="Q24" s="29">
        <v>16477913</v>
      </c>
      <c r="R24" s="28">
        <v>29982</v>
      </c>
      <c r="S24" s="29">
        <v>7399482</v>
      </c>
      <c r="T24" s="28">
        <v>889206</v>
      </c>
      <c r="U24" s="29">
        <v>68075723</v>
      </c>
      <c r="V24" s="28"/>
      <c r="W24" s="29"/>
      <c r="X24" s="28">
        <v>216116</v>
      </c>
      <c r="Y24" s="29">
        <v>9976750</v>
      </c>
      <c r="Z24" s="28">
        <v>26625</v>
      </c>
      <c r="AA24" s="29">
        <v>1500532</v>
      </c>
      <c r="AB24" s="28">
        <v>151278</v>
      </c>
      <c r="AC24" s="29">
        <v>17873464</v>
      </c>
      <c r="AD24" s="28">
        <v>791</v>
      </c>
      <c r="AE24" s="29">
        <v>1154727</v>
      </c>
      <c r="AF24" s="28">
        <v>61924</v>
      </c>
      <c r="AG24" s="29">
        <v>15499418</v>
      </c>
      <c r="AH24" s="31"/>
      <c r="AI24" s="30"/>
      <c r="AJ24" s="31"/>
      <c r="AK24" s="30"/>
      <c r="AL24" s="31"/>
      <c r="AM24" s="29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28">
        <v>7987</v>
      </c>
      <c r="AY24" s="32">
        <v>4267717</v>
      </c>
      <c r="AZ24" s="28"/>
      <c r="BA24" s="30"/>
      <c r="BB24" s="28">
        <v>1008</v>
      </c>
      <c r="BC24" s="29">
        <v>2127029</v>
      </c>
      <c r="BD24" s="28">
        <v>41</v>
      </c>
      <c r="BE24" s="32">
        <v>30914</v>
      </c>
      <c r="BF24" s="28">
        <v>9154</v>
      </c>
      <c r="BG24" s="30">
        <v>547744</v>
      </c>
      <c r="BH24" s="28">
        <v>59638</v>
      </c>
      <c r="BI24" s="29">
        <v>4167119</v>
      </c>
      <c r="BJ24" s="28">
        <v>1827</v>
      </c>
      <c r="BK24" s="29">
        <v>888938</v>
      </c>
      <c r="BL24" s="28"/>
      <c r="BM24" s="30"/>
      <c r="BN24" s="28"/>
      <c r="BO24" s="32"/>
      <c r="BP24" s="28"/>
      <c r="BQ24" s="32"/>
      <c r="BR24" s="28">
        <v>100827</v>
      </c>
      <c r="BS24" s="29">
        <v>33872877</v>
      </c>
      <c r="BT24" s="28"/>
      <c r="BU24" s="30"/>
      <c r="BV24" s="31"/>
      <c r="BW24" s="29"/>
      <c r="BX24" s="31"/>
      <c r="BY24" s="29"/>
      <c r="BZ24" s="31"/>
      <c r="CA24" s="29"/>
      <c r="CB24" s="28">
        <v>18732</v>
      </c>
      <c r="CC24" s="29">
        <v>7264122</v>
      </c>
      <c r="CD24" s="28"/>
      <c r="CE24" s="32"/>
      <c r="CF24" s="28"/>
      <c r="CG24" s="30"/>
      <c r="CH24" s="28">
        <v>932</v>
      </c>
      <c r="CI24" s="29">
        <v>244501</v>
      </c>
      <c r="CJ24" s="28">
        <v>11440</v>
      </c>
      <c r="CK24" s="29">
        <v>8309044</v>
      </c>
      <c r="CL24" s="28">
        <v>188</v>
      </c>
      <c r="CM24" s="32">
        <v>70737</v>
      </c>
      <c r="CN24" s="28">
        <v>4731</v>
      </c>
      <c r="CO24" s="32">
        <v>5679245</v>
      </c>
      <c r="CP24" s="28">
        <v>553</v>
      </c>
      <c r="CQ24" s="32">
        <v>140388</v>
      </c>
      <c r="CR24" s="28"/>
      <c r="CS24" s="32"/>
      <c r="CT24" s="33">
        <v>5968</v>
      </c>
      <c r="CU24" s="29">
        <v>2418674</v>
      </c>
      <c r="CV24" s="28">
        <v>1197</v>
      </c>
      <c r="CW24" s="29">
        <v>9194723</v>
      </c>
      <c r="CX24" s="28"/>
      <c r="CY24" s="32"/>
      <c r="CZ24" s="28"/>
      <c r="DA24" s="30"/>
      <c r="DB24" s="28">
        <v>3139</v>
      </c>
      <c r="DC24" s="29">
        <v>6979948</v>
      </c>
      <c r="DD24" s="31"/>
      <c r="DE24" s="29"/>
      <c r="DF24" s="31"/>
      <c r="DG24" s="29"/>
      <c r="DH24" s="31"/>
      <c r="DI24" s="29"/>
      <c r="DJ24" s="31"/>
      <c r="DK24" s="29"/>
      <c r="DL24" s="28">
        <v>104192</v>
      </c>
      <c r="DM24" s="29">
        <v>27010157</v>
      </c>
      <c r="DN24" s="28">
        <v>3059</v>
      </c>
      <c r="DO24" s="29">
        <v>1952937</v>
      </c>
      <c r="DP24" s="28">
        <v>340</v>
      </c>
      <c r="DQ24" s="29">
        <v>976422</v>
      </c>
      <c r="DR24" s="28">
        <v>364</v>
      </c>
      <c r="DS24" s="29">
        <v>304705</v>
      </c>
      <c r="DT24" s="28"/>
      <c r="DU24" s="29"/>
      <c r="DV24" s="31"/>
      <c r="DW24" s="29"/>
      <c r="DX24" s="31"/>
      <c r="DY24" s="29"/>
      <c r="DZ24" s="31"/>
      <c r="EA24" s="29"/>
      <c r="EB24" s="28">
        <v>26002</v>
      </c>
      <c r="EC24" s="29">
        <v>19327922</v>
      </c>
      <c r="ED24" s="28">
        <v>565</v>
      </c>
      <c r="EE24" s="29">
        <v>342821</v>
      </c>
      <c r="EF24" s="28">
        <v>113</v>
      </c>
      <c r="EG24" s="29">
        <v>114680</v>
      </c>
    </row>
    <row r="25" spans="1:137" ht="24" customHeight="1" x14ac:dyDescent="0.15">
      <c r="A25" s="1"/>
      <c r="B25" s="26">
        <v>1978</v>
      </c>
      <c r="C25" s="27">
        <v>53</v>
      </c>
      <c r="D25" s="28">
        <v>2133984</v>
      </c>
      <c r="E25" s="42">
        <v>329538219</v>
      </c>
      <c r="F25" s="33">
        <v>6669</v>
      </c>
      <c r="G25" s="29">
        <v>1254047</v>
      </c>
      <c r="H25" s="28">
        <v>400096</v>
      </c>
      <c r="I25" s="29">
        <v>6358780</v>
      </c>
      <c r="J25" s="28"/>
      <c r="K25" s="30"/>
      <c r="L25" s="31"/>
      <c r="M25" s="30"/>
      <c r="N25" s="28">
        <v>57121</v>
      </c>
      <c r="O25" s="29">
        <v>62859436</v>
      </c>
      <c r="P25" s="28">
        <v>13563</v>
      </c>
      <c r="Q25" s="29">
        <v>8236324</v>
      </c>
      <c r="R25" s="28">
        <v>25648</v>
      </c>
      <c r="S25" s="29">
        <v>5915050</v>
      </c>
      <c r="T25" s="28">
        <v>717661</v>
      </c>
      <c r="U25" s="29">
        <v>58408791</v>
      </c>
      <c r="V25" s="28"/>
      <c r="W25" s="29"/>
      <c r="X25" s="28">
        <v>130041</v>
      </c>
      <c r="Y25" s="29">
        <v>5223525</v>
      </c>
      <c r="Z25" s="28">
        <v>29492</v>
      </c>
      <c r="AA25" s="29">
        <v>835104</v>
      </c>
      <c r="AB25" s="28">
        <v>177061</v>
      </c>
      <c r="AC25" s="29">
        <v>17966250</v>
      </c>
      <c r="AD25" s="28">
        <v>938</v>
      </c>
      <c r="AE25" s="29">
        <v>1444157</v>
      </c>
      <c r="AF25" s="28">
        <v>61077</v>
      </c>
      <c r="AG25" s="29">
        <v>15122271</v>
      </c>
      <c r="AH25" s="31"/>
      <c r="AI25" s="30"/>
      <c r="AJ25" s="31"/>
      <c r="AK25" s="30"/>
      <c r="AL25" s="31"/>
      <c r="AM25" s="29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28">
        <v>5269</v>
      </c>
      <c r="AY25" s="32">
        <v>3057259</v>
      </c>
      <c r="AZ25" s="28"/>
      <c r="BA25" s="30"/>
      <c r="BB25" s="28">
        <v>887</v>
      </c>
      <c r="BC25" s="29">
        <v>1739513</v>
      </c>
      <c r="BD25" s="28">
        <v>257</v>
      </c>
      <c r="BE25" s="32">
        <v>64807</v>
      </c>
      <c r="BF25" s="28">
        <v>5627</v>
      </c>
      <c r="BG25" s="30">
        <v>339525</v>
      </c>
      <c r="BH25" s="28">
        <v>33291</v>
      </c>
      <c r="BI25" s="29">
        <v>1417647</v>
      </c>
      <c r="BJ25" s="28">
        <v>1188</v>
      </c>
      <c r="BK25" s="29">
        <v>465748</v>
      </c>
      <c r="BL25" s="28"/>
      <c r="BM25" s="30"/>
      <c r="BN25" s="28"/>
      <c r="BO25" s="32"/>
      <c r="BP25" s="28"/>
      <c r="BQ25" s="32"/>
      <c r="BR25" s="28">
        <v>111026</v>
      </c>
      <c r="BS25" s="29">
        <v>42340892</v>
      </c>
      <c r="BT25" s="28"/>
      <c r="BU25" s="30"/>
      <c r="BV25" s="31"/>
      <c r="BW25" s="29"/>
      <c r="BX25" s="31"/>
      <c r="BY25" s="29"/>
      <c r="BZ25" s="31"/>
      <c r="CA25" s="29"/>
      <c r="CB25" s="28">
        <v>20654</v>
      </c>
      <c r="CC25" s="29">
        <v>5761725</v>
      </c>
      <c r="CD25" s="28"/>
      <c r="CE25" s="32"/>
      <c r="CF25" s="28"/>
      <c r="CG25" s="30"/>
      <c r="CH25" s="28">
        <v>833</v>
      </c>
      <c r="CI25" s="29">
        <v>237867</v>
      </c>
      <c r="CJ25" s="28">
        <v>5927</v>
      </c>
      <c r="CK25" s="29">
        <v>4687696</v>
      </c>
      <c r="CL25" s="28">
        <v>130</v>
      </c>
      <c r="CM25" s="32">
        <v>65957</v>
      </c>
      <c r="CN25" s="28">
        <v>2656</v>
      </c>
      <c r="CO25" s="32">
        <v>3381351</v>
      </c>
      <c r="CP25" s="28">
        <v>448</v>
      </c>
      <c r="CQ25" s="32">
        <v>177570</v>
      </c>
      <c r="CR25" s="28"/>
      <c r="CS25" s="32"/>
      <c r="CT25" s="33">
        <v>2693</v>
      </c>
      <c r="CU25" s="29">
        <v>1062818</v>
      </c>
      <c r="CV25" s="28">
        <v>1255</v>
      </c>
      <c r="CW25" s="29">
        <v>9855598</v>
      </c>
      <c r="CX25" s="28"/>
      <c r="CY25" s="32"/>
      <c r="CZ25" s="28"/>
      <c r="DA25" s="30"/>
      <c r="DB25" s="28">
        <v>3762</v>
      </c>
      <c r="DC25" s="29">
        <v>8633956</v>
      </c>
      <c r="DD25" s="31"/>
      <c r="DE25" s="29"/>
      <c r="DF25" s="31"/>
      <c r="DG25" s="29"/>
      <c r="DH25" s="31"/>
      <c r="DI25" s="29"/>
      <c r="DJ25" s="31"/>
      <c r="DK25" s="29"/>
      <c r="DL25" s="28">
        <v>102711</v>
      </c>
      <c r="DM25" s="29">
        <v>22123518</v>
      </c>
      <c r="DN25" s="28">
        <v>3513</v>
      </c>
      <c r="DO25" s="29">
        <v>2225723</v>
      </c>
      <c r="DP25" s="28">
        <v>326</v>
      </c>
      <c r="DQ25" s="29">
        <v>1042024</v>
      </c>
      <c r="DR25" s="28">
        <v>175</v>
      </c>
      <c r="DS25" s="29">
        <v>220469</v>
      </c>
      <c r="DT25" s="28"/>
      <c r="DU25" s="29"/>
      <c r="DV25" s="31"/>
      <c r="DW25" s="29"/>
      <c r="DX25" s="31"/>
      <c r="DY25" s="29"/>
      <c r="DZ25" s="31"/>
      <c r="EA25" s="29"/>
      <c r="EB25" s="28">
        <v>24530</v>
      </c>
      <c r="EC25" s="29">
        <v>22121881</v>
      </c>
      <c r="ED25" s="28">
        <v>307</v>
      </c>
      <c r="EE25" s="29">
        <v>217166</v>
      </c>
      <c r="EF25" s="28">
        <v>520</v>
      </c>
      <c r="EG25" s="29">
        <v>151660</v>
      </c>
    </row>
    <row r="26" spans="1:137" ht="24" customHeight="1" x14ac:dyDescent="0.15">
      <c r="A26" s="1"/>
      <c r="B26" s="26">
        <v>1979</v>
      </c>
      <c r="C26" s="27">
        <v>54</v>
      </c>
      <c r="D26" s="28">
        <v>2178168</v>
      </c>
      <c r="E26" s="42">
        <v>341875366</v>
      </c>
      <c r="F26" s="33">
        <v>6206</v>
      </c>
      <c r="G26" s="29">
        <v>1685054</v>
      </c>
      <c r="H26" s="28">
        <v>526881</v>
      </c>
      <c r="I26" s="29">
        <v>11103430</v>
      </c>
      <c r="J26" s="28"/>
      <c r="K26" s="30"/>
      <c r="L26" s="31"/>
      <c r="M26" s="30"/>
      <c r="N26" s="28">
        <v>76165</v>
      </c>
      <c r="O26" s="29">
        <v>59426845</v>
      </c>
      <c r="P26" s="28">
        <v>17037</v>
      </c>
      <c r="Q26" s="29">
        <v>12036004</v>
      </c>
      <c r="R26" s="28">
        <v>26871</v>
      </c>
      <c r="S26" s="29">
        <v>5501953</v>
      </c>
      <c r="T26" s="28">
        <v>721694</v>
      </c>
      <c r="U26" s="29">
        <v>58717156</v>
      </c>
      <c r="V26" s="28"/>
      <c r="W26" s="29"/>
      <c r="X26" s="28">
        <v>108544</v>
      </c>
      <c r="Y26" s="29">
        <v>6199806</v>
      </c>
      <c r="Z26" s="28">
        <v>5093</v>
      </c>
      <c r="AA26" s="29">
        <v>346140</v>
      </c>
      <c r="AB26" s="28">
        <v>143475</v>
      </c>
      <c r="AC26" s="29">
        <v>8326408</v>
      </c>
      <c r="AD26" s="28">
        <v>680</v>
      </c>
      <c r="AE26" s="29">
        <v>1178530</v>
      </c>
      <c r="AF26" s="28">
        <v>59660</v>
      </c>
      <c r="AG26" s="29">
        <v>16834248</v>
      </c>
      <c r="AH26" s="31"/>
      <c r="AI26" s="30"/>
      <c r="AJ26" s="31"/>
      <c r="AK26" s="30"/>
      <c r="AL26" s="31"/>
      <c r="AM26" s="29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28">
        <v>5298</v>
      </c>
      <c r="AY26" s="32">
        <v>3096158</v>
      </c>
      <c r="AZ26" s="28"/>
      <c r="BA26" s="30"/>
      <c r="BB26" s="28">
        <v>1562</v>
      </c>
      <c r="BC26" s="29">
        <v>3142746</v>
      </c>
      <c r="BD26" s="28">
        <v>297</v>
      </c>
      <c r="BE26" s="32">
        <v>47763</v>
      </c>
      <c r="BF26" s="28">
        <v>4389</v>
      </c>
      <c r="BG26" s="30">
        <v>373969</v>
      </c>
      <c r="BH26" s="28">
        <v>42198</v>
      </c>
      <c r="BI26" s="29">
        <v>2212920</v>
      </c>
      <c r="BJ26" s="28">
        <v>13942</v>
      </c>
      <c r="BK26" s="29">
        <v>1303832</v>
      </c>
      <c r="BL26" s="28"/>
      <c r="BM26" s="30"/>
      <c r="BN26" s="28"/>
      <c r="BO26" s="32"/>
      <c r="BP26" s="28"/>
      <c r="BQ26" s="32"/>
      <c r="BR26" s="28">
        <v>108188</v>
      </c>
      <c r="BS26" s="29">
        <v>42287862</v>
      </c>
      <c r="BT26" s="28"/>
      <c r="BU26" s="30"/>
      <c r="BV26" s="31"/>
      <c r="BW26" s="29"/>
      <c r="BX26" s="31"/>
      <c r="BY26" s="29"/>
      <c r="BZ26" s="31"/>
      <c r="CA26" s="29"/>
      <c r="CB26" s="28">
        <v>17549</v>
      </c>
      <c r="CC26" s="29">
        <v>7519543</v>
      </c>
      <c r="CD26" s="28"/>
      <c r="CE26" s="32"/>
      <c r="CF26" s="28"/>
      <c r="CG26" s="30"/>
      <c r="CH26" s="28">
        <v>872</v>
      </c>
      <c r="CI26" s="29">
        <v>255334</v>
      </c>
      <c r="CJ26" s="28">
        <v>7657</v>
      </c>
      <c r="CK26" s="29">
        <v>4838368</v>
      </c>
      <c r="CL26" s="28">
        <v>296</v>
      </c>
      <c r="CM26" s="32">
        <v>250537</v>
      </c>
      <c r="CN26" s="28">
        <v>3139</v>
      </c>
      <c r="CO26" s="32">
        <v>3359052</v>
      </c>
      <c r="CP26" s="28">
        <v>218</v>
      </c>
      <c r="CQ26" s="32">
        <v>90672</v>
      </c>
      <c r="CR26" s="28"/>
      <c r="CS26" s="32"/>
      <c r="CT26" s="33">
        <v>4004</v>
      </c>
      <c r="CU26" s="29">
        <v>1138107</v>
      </c>
      <c r="CV26" s="28">
        <v>1213</v>
      </c>
      <c r="CW26" s="29">
        <v>11689979</v>
      </c>
      <c r="CX26" s="28"/>
      <c r="CY26" s="32"/>
      <c r="CZ26" s="28"/>
      <c r="DA26" s="30"/>
      <c r="DB26" s="28">
        <v>4790</v>
      </c>
      <c r="DC26" s="29">
        <v>11371424</v>
      </c>
      <c r="DD26" s="31"/>
      <c r="DE26" s="29"/>
      <c r="DF26" s="31"/>
      <c r="DG26" s="29"/>
      <c r="DH26" s="31"/>
      <c r="DI26" s="29"/>
      <c r="DJ26" s="31"/>
      <c r="DK26" s="29"/>
      <c r="DL26" s="28">
        <v>96394</v>
      </c>
      <c r="DM26" s="29">
        <v>20753365</v>
      </c>
      <c r="DN26" s="28">
        <v>3495</v>
      </c>
      <c r="DO26" s="29">
        <v>2318910</v>
      </c>
      <c r="DP26" s="28">
        <v>304</v>
      </c>
      <c r="DQ26" s="29">
        <v>1073909</v>
      </c>
      <c r="DR26" s="28">
        <v>118</v>
      </c>
      <c r="DS26" s="29">
        <v>169613</v>
      </c>
      <c r="DT26" s="28"/>
      <c r="DU26" s="29"/>
      <c r="DV26" s="31"/>
      <c r="DW26" s="29"/>
      <c r="DX26" s="31"/>
      <c r="DY26" s="29"/>
      <c r="DZ26" s="31"/>
      <c r="EA26" s="29"/>
      <c r="EB26" s="28">
        <v>28280</v>
      </c>
      <c r="EC26" s="29">
        <v>25648724</v>
      </c>
      <c r="ED26" s="28">
        <v>495</v>
      </c>
      <c r="EE26" s="29">
        <v>335399</v>
      </c>
      <c r="EF26" s="28">
        <v>278</v>
      </c>
      <c r="EG26" s="29">
        <v>129146</v>
      </c>
    </row>
    <row r="27" spans="1:137" ht="24" customHeight="1" x14ac:dyDescent="0.15">
      <c r="A27" s="1"/>
      <c r="B27" s="26">
        <v>1980</v>
      </c>
      <c r="C27" s="27">
        <v>55</v>
      </c>
      <c r="D27" s="28">
        <v>2105312</v>
      </c>
      <c r="E27" s="42">
        <v>351973223</v>
      </c>
      <c r="F27" s="33">
        <v>11166</v>
      </c>
      <c r="G27" s="29">
        <v>3208867</v>
      </c>
      <c r="H27" s="28">
        <v>511770</v>
      </c>
      <c r="I27" s="29">
        <v>11867777</v>
      </c>
      <c r="J27" s="28"/>
      <c r="K27" s="30"/>
      <c r="L27" s="31"/>
      <c r="M27" s="30"/>
      <c r="N27" s="28">
        <v>62758</v>
      </c>
      <c r="O27" s="29">
        <v>59601054</v>
      </c>
      <c r="P27" s="28">
        <v>17056</v>
      </c>
      <c r="Q27" s="29">
        <v>8657615</v>
      </c>
      <c r="R27" s="28">
        <v>31742</v>
      </c>
      <c r="S27" s="29">
        <v>6628331</v>
      </c>
      <c r="T27" s="28">
        <v>645904</v>
      </c>
      <c r="U27" s="29">
        <v>53827083</v>
      </c>
      <c r="V27" s="28"/>
      <c r="W27" s="29"/>
      <c r="X27" s="28">
        <v>114982</v>
      </c>
      <c r="Y27" s="29">
        <v>8502883</v>
      </c>
      <c r="Z27" s="28">
        <v>3852</v>
      </c>
      <c r="AA27" s="29">
        <v>248981</v>
      </c>
      <c r="AB27" s="28">
        <v>60004</v>
      </c>
      <c r="AC27" s="29">
        <v>5888864</v>
      </c>
      <c r="AD27" s="28">
        <v>626</v>
      </c>
      <c r="AE27" s="29">
        <v>1161995</v>
      </c>
      <c r="AF27" s="28">
        <v>56323</v>
      </c>
      <c r="AG27" s="29">
        <v>17204465</v>
      </c>
      <c r="AH27" s="31"/>
      <c r="AI27" s="30"/>
      <c r="AJ27" s="31"/>
      <c r="AK27" s="30"/>
      <c r="AL27" s="31"/>
      <c r="AM27" s="29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28">
        <v>4807</v>
      </c>
      <c r="AY27" s="32">
        <v>3142259</v>
      </c>
      <c r="AZ27" s="28"/>
      <c r="BA27" s="30"/>
      <c r="BB27" s="28">
        <v>1331</v>
      </c>
      <c r="BC27" s="29">
        <v>3151289</v>
      </c>
      <c r="BD27" s="28">
        <v>96</v>
      </c>
      <c r="BE27" s="32">
        <v>67825</v>
      </c>
      <c r="BF27" s="28">
        <v>4583</v>
      </c>
      <c r="BG27" s="30">
        <v>404469</v>
      </c>
      <c r="BH27" s="28">
        <v>51605</v>
      </c>
      <c r="BI27" s="29">
        <v>2378249</v>
      </c>
      <c r="BJ27" s="28">
        <v>18881</v>
      </c>
      <c r="BK27" s="29">
        <v>1520853</v>
      </c>
      <c r="BL27" s="28"/>
      <c r="BM27" s="30"/>
      <c r="BN27" s="28"/>
      <c r="BO27" s="32"/>
      <c r="BP27" s="28"/>
      <c r="BQ27" s="32"/>
      <c r="BR27" s="28">
        <v>171472</v>
      </c>
      <c r="BS27" s="29">
        <v>42847848</v>
      </c>
      <c r="BT27" s="28"/>
      <c r="BU27" s="30"/>
      <c r="BV27" s="31"/>
      <c r="BW27" s="29"/>
      <c r="BX27" s="31"/>
      <c r="BY27" s="29"/>
      <c r="BZ27" s="31"/>
      <c r="CA27" s="29"/>
      <c r="CB27" s="28">
        <v>21662</v>
      </c>
      <c r="CC27" s="29">
        <v>10073583</v>
      </c>
      <c r="CD27" s="28"/>
      <c r="CE27" s="32"/>
      <c r="CF27" s="28"/>
      <c r="CG27" s="30"/>
      <c r="CH27" s="28">
        <v>1047</v>
      </c>
      <c r="CI27" s="29">
        <v>294736</v>
      </c>
      <c r="CJ27" s="28">
        <v>7736</v>
      </c>
      <c r="CK27" s="29">
        <v>5431104</v>
      </c>
      <c r="CL27" s="28">
        <v>245</v>
      </c>
      <c r="CM27" s="32">
        <v>120588</v>
      </c>
      <c r="CN27" s="28">
        <v>3222</v>
      </c>
      <c r="CO27" s="32">
        <v>4198475</v>
      </c>
      <c r="CP27" s="28">
        <v>71</v>
      </c>
      <c r="CQ27" s="32">
        <v>40302</v>
      </c>
      <c r="CR27" s="28"/>
      <c r="CS27" s="32"/>
      <c r="CT27" s="33">
        <v>4198</v>
      </c>
      <c r="CU27" s="29">
        <v>1071739</v>
      </c>
      <c r="CV27" s="28">
        <v>1351</v>
      </c>
      <c r="CW27" s="29">
        <v>12887432</v>
      </c>
      <c r="CX27" s="28"/>
      <c r="CY27" s="32"/>
      <c r="CZ27" s="28"/>
      <c r="DA27" s="30"/>
      <c r="DB27" s="28">
        <v>4945</v>
      </c>
      <c r="DC27" s="29">
        <v>12423408</v>
      </c>
      <c r="DD27" s="31"/>
      <c r="DE27" s="29"/>
      <c r="DF27" s="31"/>
      <c r="DG27" s="29"/>
      <c r="DH27" s="31"/>
      <c r="DI27" s="29"/>
      <c r="DJ27" s="31"/>
      <c r="DK27" s="29"/>
      <c r="DL27" s="28">
        <v>91018</v>
      </c>
      <c r="DM27" s="29">
        <v>21014351</v>
      </c>
      <c r="DN27" s="28">
        <v>3869</v>
      </c>
      <c r="DO27" s="29">
        <v>2807362</v>
      </c>
      <c r="DP27" s="28">
        <v>151</v>
      </c>
      <c r="DQ27" s="29">
        <v>674184</v>
      </c>
      <c r="DR27" s="28">
        <v>165</v>
      </c>
      <c r="DS27" s="29">
        <v>215097</v>
      </c>
      <c r="DT27" s="28"/>
      <c r="DU27" s="29"/>
      <c r="DV27" s="31"/>
      <c r="DW27" s="29"/>
      <c r="DX27" s="31"/>
      <c r="DY27" s="29"/>
      <c r="DZ27" s="31"/>
      <c r="EA27" s="29"/>
      <c r="EB27" s="28">
        <v>26706</v>
      </c>
      <c r="EC27" s="29">
        <v>33033186</v>
      </c>
      <c r="ED27" s="28">
        <v>602</v>
      </c>
      <c r="EE27" s="29">
        <v>537130</v>
      </c>
      <c r="EF27" s="28">
        <v>344</v>
      </c>
      <c r="EG27" s="29">
        <v>157820</v>
      </c>
    </row>
    <row r="28" spans="1:137" ht="24" customHeight="1" x14ac:dyDescent="0.15">
      <c r="A28" s="1"/>
      <c r="B28" s="26">
        <v>1981</v>
      </c>
      <c r="C28" s="27">
        <v>56</v>
      </c>
      <c r="D28" s="28">
        <v>2311979</v>
      </c>
      <c r="E28" s="42">
        <v>354916855</v>
      </c>
      <c r="F28" s="33">
        <v>11851</v>
      </c>
      <c r="G28" s="29">
        <v>2062848</v>
      </c>
      <c r="H28" s="28">
        <v>680271</v>
      </c>
      <c r="I28" s="29">
        <v>12831956</v>
      </c>
      <c r="J28" s="28"/>
      <c r="K28" s="30"/>
      <c r="L28" s="31"/>
      <c r="M28" s="30"/>
      <c r="N28" s="28">
        <v>84315</v>
      </c>
      <c r="O28" s="29">
        <v>64807093</v>
      </c>
      <c r="P28" s="28">
        <v>18527</v>
      </c>
      <c r="Q28" s="29">
        <v>9228180</v>
      </c>
      <c r="R28" s="28">
        <v>40830</v>
      </c>
      <c r="S28" s="29">
        <v>7716950</v>
      </c>
      <c r="T28" s="28">
        <v>691206</v>
      </c>
      <c r="U28" s="29">
        <v>53158472</v>
      </c>
      <c r="V28" s="28"/>
      <c r="W28" s="29"/>
      <c r="X28" s="28">
        <v>124702</v>
      </c>
      <c r="Y28" s="29">
        <v>8549444</v>
      </c>
      <c r="Z28" s="28">
        <v>2123</v>
      </c>
      <c r="AA28" s="29">
        <v>240840</v>
      </c>
      <c r="AB28" s="28">
        <v>74070</v>
      </c>
      <c r="AC28" s="29">
        <v>10414912</v>
      </c>
      <c r="AD28" s="28">
        <v>703</v>
      </c>
      <c r="AE28" s="29">
        <v>1358276</v>
      </c>
      <c r="AF28" s="28">
        <v>64373</v>
      </c>
      <c r="AG28" s="29">
        <v>21383650</v>
      </c>
      <c r="AH28" s="31"/>
      <c r="AI28" s="30"/>
      <c r="AJ28" s="31"/>
      <c r="AK28" s="30"/>
      <c r="AL28" s="31"/>
      <c r="AM28" s="29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28">
        <v>4039</v>
      </c>
      <c r="AY28" s="32">
        <v>3095759</v>
      </c>
      <c r="AZ28" s="28"/>
      <c r="BA28" s="30"/>
      <c r="BB28" s="28">
        <v>872</v>
      </c>
      <c r="BC28" s="29">
        <v>2111530</v>
      </c>
      <c r="BD28" s="28">
        <v>166</v>
      </c>
      <c r="BE28" s="32">
        <v>146233</v>
      </c>
      <c r="BF28" s="28">
        <v>2999</v>
      </c>
      <c r="BG28" s="30">
        <v>290283</v>
      </c>
      <c r="BH28" s="28">
        <v>71320</v>
      </c>
      <c r="BI28" s="29">
        <v>4455914</v>
      </c>
      <c r="BJ28" s="28">
        <v>5552</v>
      </c>
      <c r="BK28" s="29">
        <v>906397</v>
      </c>
      <c r="BL28" s="28"/>
      <c r="BM28" s="30"/>
      <c r="BN28" s="28"/>
      <c r="BO28" s="32"/>
      <c r="BP28" s="28"/>
      <c r="BQ28" s="32"/>
      <c r="BR28" s="28">
        <v>86652</v>
      </c>
      <c r="BS28" s="29">
        <v>33204606</v>
      </c>
      <c r="BT28" s="28"/>
      <c r="BU28" s="30"/>
      <c r="BV28" s="31"/>
      <c r="BW28" s="29"/>
      <c r="BX28" s="31"/>
      <c r="BY28" s="29"/>
      <c r="BZ28" s="31"/>
      <c r="CA28" s="29"/>
      <c r="CB28" s="28">
        <v>21351</v>
      </c>
      <c r="CC28" s="29">
        <v>6683052</v>
      </c>
      <c r="CD28" s="28"/>
      <c r="CE28" s="32"/>
      <c r="CF28" s="28"/>
      <c r="CG28" s="30"/>
      <c r="CH28" s="28">
        <v>917</v>
      </c>
      <c r="CI28" s="29">
        <v>256872</v>
      </c>
      <c r="CJ28" s="28">
        <v>6797</v>
      </c>
      <c r="CK28" s="29">
        <v>5492526</v>
      </c>
      <c r="CL28" s="28">
        <v>197</v>
      </c>
      <c r="CM28" s="32">
        <v>98118</v>
      </c>
      <c r="CN28" s="28">
        <v>3112</v>
      </c>
      <c r="CO28" s="32">
        <v>4281266</v>
      </c>
      <c r="CP28" s="28">
        <v>70</v>
      </c>
      <c r="CQ28" s="32">
        <v>29651</v>
      </c>
      <c r="CR28" s="28"/>
      <c r="CS28" s="32"/>
      <c r="CT28" s="33">
        <v>3418</v>
      </c>
      <c r="CU28" s="29">
        <v>1083491</v>
      </c>
      <c r="CV28" s="28">
        <v>1162</v>
      </c>
      <c r="CW28" s="29">
        <v>11400745</v>
      </c>
      <c r="CX28" s="28"/>
      <c r="CY28" s="32"/>
      <c r="CZ28" s="28"/>
      <c r="DA28" s="30"/>
      <c r="DB28" s="28">
        <v>5133</v>
      </c>
      <c r="DC28" s="29">
        <v>11116082</v>
      </c>
      <c r="DD28" s="31"/>
      <c r="DE28" s="29"/>
      <c r="DF28" s="31"/>
      <c r="DG28" s="29"/>
      <c r="DH28" s="31"/>
      <c r="DI28" s="29"/>
      <c r="DJ28" s="31"/>
      <c r="DK28" s="29"/>
      <c r="DL28" s="28">
        <v>111482</v>
      </c>
      <c r="DM28" s="29">
        <v>27608704</v>
      </c>
      <c r="DN28" s="28">
        <v>3731</v>
      </c>
      <c r="DO28" s="29">
        <v>2848801</v>
      </c>
      <c r="DP28" s="28">
        <v>116</v>
      </c>
      <c r="DQ28" s="29">
        <v>505522</v>
      </c>
      <c r="DR28" s="28">
        <v>162</v>
      </c>
      <c r="DS28" s="29">
        <v>217612</v>
      </c>
      <c r="DT28" s="28"/>
      <c r="DU28" s="29"/>
      <c r="DV28" s="31"/>
      <c r="DW28" s="29"/>
      <c r="DX28" s="31"/>
      <c r="DY28" s="29"/>
      <c r="DZ28" s="31"/>
      <c r="EA28" s="29"/>
      <c r="EB28" s="28">
        <v>24920</v>
      </c>
      <c r="EC28" s="29">
        <v>25221152</v>
      </c>
      <c r="ED28" s="28">
        <v>329</v>
      </c>
      <c r="EE28" s="29">
        <v>228434</v>
      </c>
      <c r="EF28" s="28">
        <v>230</v>
      </c>
      <c r="EG28" s="29">
        <v>173436</v>
      </c>
    </row>
    <row r="29" spans="1:137" ht="24" customHeight="1" x14ac:dyDescent="0.15">
      <c r="A29" s="1"/>
      <c r="B29" s="26">
        <v>1982</v>
      </c>
      <c r="C29" s="27">
        <v>57</v>
      </c>
      <c r="D29" s="28">
        <v>2492476</v>
      </c>
      <c r="E29" s="42">
        <v>388636188</v>
      </c>
      <c r="F29" s="33">
        <v>23752</v>
      </c>
      <c r="G29" s="29">
        <v>2126583</v>
      </c>
      <c r="H29" s="28">
        <v>848221</v>
      </c>
      <c r="I29" s="29">
        <v>14033857</v>
      </c>
      <c r="J29" s="28"/>
      <c r="K29" s="30"/>
      <c r="L29" s="31"/>
      <c r="M29" s="30"/>
      <c r="N29" s="28">
        <v>71375</v>
      </c>
      <c r="O29" s="29">
        <v>65840092</v>
      </c>
      <c r="P29" s="28">
        <v>16179</v>
      </c>
      <c r="Q29" s="29">
        <v>10270218</v>
      </c>
      <c r="R29" s="28">
        <v>46290</v>
      </c>
      <c r="S29" s="29">
        <v>8374843</v>
      </c>
      <c r="T29" s="28">
        <v>704618</v>
      </c>
      <c r="U29" s="29">
        <v>53834980</v>
      </c>
      <c r="V29" s="28"/>
      <c r="W29" s="29"/>
      <c r="X29" s="28">
        <v>83525</v>
      </c>
      <c r="Y29" s="29">
        <v>8304285</v>
      </c>
      <c r="Z29" s="28">
        <v>2891</v>
      </c>
      <c r="AA29" s="29">
        <v>411699</v>
      </c>
      <c r="AB29" s="28">
        <v>88853</v>
      </c>
      <c r="AC29" s="29">
        <v>21668300</v>
      </c>
      <c r="AD29" s="28">
        <v>652</v>
      </c>
      <c r="AE29" s="29">
        <v>1447349</v>
      </c>
      <c r="AF29" s="28">
        <v>60907</v>
      </c>
      <c r="AG29" s="29">
        <v>21161280</v>
      </c>
      <c r="AH29" s="31"/>
      <c r="AI29" s="30"/>
      <c r="AJ29" s="31"/>
      <c r="AK29" s="30"/>
      <c r="AL29" s="31"/>
      <c r="AM29" s="29"/>
      <c r="AN29" s="31"/>
      <c r="AO29" s="30"/>
      <c r="AP29" s="31"/>
      <c r="AQ29" s="30"/>
      <c r="AR29" s="31"/>
      <c r="AS29" s="30"/>
      <c r="AT29" s="31" t="s">
        <v>80</v>
      </c>
      <c r="AU29" s="30"/>
      <c r="AV29" s="31"/>
      <c r="AW29" s="30"/>
      <c r="AX29" s="28">
        <v>4079</v>
      </c>
      <c r="AY29" s="32">
        <v>3270791</v>
      </c>
      <c r="AZ29" s="28"/>
      <c r="BA29" s="30"/>
      <c r="BB29" s="28">
        <v>809</v>
      </c>
      <c r="BC29" s="29">
        <v>2278171</v>
      </c>
      <c r="BD29" s="28">
        <v>217</v>
      </c>
      <c r="BE29" s="32">
        <v>53186</v>
      </c>
      <c r="BF29" s="28">
        <v>4741</v>
      </c>
      <c r="BG29" s="30">
        <v>461338</v>
      </c>
      <c r="BH29" s="28">
        <v>55310</v>
      </c>
      <c r="BI29" s="29">
        <v>4050049</v>
      </c>
      <c r="BJ29" s="28">
        <v>14317</v>
      </c>
      <c r="BK29" s="29">
        <v>1513853</v>
      </c>
      <c r="BL29" s="28"/>
      <c r="BM29" s="30"/>
      <c r="BN29" s="28"/>
      <c r="BO29" s="32"/>
      <c r="BP29" s="28"/>
      <c r="BQ29" s="32"/>
      <c r="BR29" s="28">
        <v>89806</v>
      </c>
      <c r="BS29" s="29">
        <v>40046865</v>
      </c>
      <c r="BT29" s="28"/>
      <c r="BU29" s="30"/>
      <c r="BV29" s="31"/>
      <c r="BW29" s="29"/>
      <c r="BX29" s="31"/>
      <c r="BY29" s="29"/>
      <c r="BZ29" s="31"/>
      <c r="CA29" s="29"/>
      <c r="CB29" s="28">
        <v>19152</v>
      </c>
      <c r="CC29" s="29">
        <v>6090353</v>
      </c>
      <c r="CD29" s="28"/>
      <c r="CE29" s="32"/>
      <c r="CF29" s="28"/>
      <c r="CG29" s="30"/>
      <c r="CH29" s="28">
        <v>1247</v>
      </c>
      <c r="CI29" s="29">
        <v>353957</v>
      </c>
      <c r="CJ29" s="28">
        <v>7627</v>
      </c>
      <c r="CK29" s="29">
        <v>6391227</v>
      </c>
      <c r="CL29" s="28">
        <v>300</v>
      </c>
      <c r="CM29" s="32">
        <v>222322</v>
      </c>
      <c r="CN29" s="28">
        <v>3131</v>
      </c>
      <c r="CO29" s="32">
        <v>4407578</v>
      </c>
      <c r="CP29" s="28">
        <v>115</v>
      </c>
      <c r="CQ29" s="32">
        <v>40378</v>
      </c>
      <c r="CR29" s="28"/>
      <c r="CS29" s="32"/>
      <c r="CT29" s="33">
        <v>4081</v>
      </c>
      <c r="CU29" s="29">
        <v>1720949</v>
      </c>
      <c r="CV29" s="28">
        <v>1422</v>
      </c>
      <c r="CW29" s="29">
        <v>12255949</v>
      </c>
      <c r="CX29" s="28"/>
      <c r="CY29" s="32"/>
      <c r="CZ29" s="28"/>
      <c r="DA29" s="30"/>
      <c r="DB29" s="28">
        <v>5771</v>
      </c>
      <c r="DC29" s="29">
        <v>12616160</v>
      </c>
      <c r="DD29" s="31"/>
      <c r="DE29" s="29"/>
      <c r="DF29" s="31"/>
      <c r="DG29" s="29"/>
      <c r="DH29" s="31"/>
      <c r="DI29" s="29"/>
      <c r="DJ29" s="31"/>
      <c r="DK29" s="29"/>
      <c r="DL29" s="28">
        <v>130574</v>
      </c>
      <c r="DM29" s="29">
        <v>27847064</v>
      </c>
      <c r="DN29" s="28">
        <v>3879</v>
      </c>
      <c r="DO29" s="29">
        <v>2951582</v>
      </c>
      <c r="DP29" s="28">
        <v>117</v>
      </c>
      <c r="DQ29" s="29">
        <v>535567</v>
      </c>
      <c r="DR29" s="28">
        <v>135</v>
      </c>
      <c r="DS29" s="29">
        <v>198452</v>
      </c>
      <c r="DT29" s="28"/>
      <c r="DU29" s="29"/>
      <c r="DV29" s="31"/>
      <c r="DW29" s="29"/>
      <c r="DX29" s="31"/>
      <c r="DY29" s="29"/>
      <c r="DZ29" s="31"/>
      <c r="EA29" s="29"/>
      <c r="EB29" s="28">
        <v>32145</v>
      </c>
      <c r="EC29" s="29">
        <v>33121639</v>
      </c>
      <c r="ED29" s="28">
        <v>368</v>
      </c>
      <c r="EE29" s="29">
        <v>243547</v>
      </c>
      <c r="EF29" s="28">
        <v>184</v>
      </c>
      <c r="EG29" s="29">
        <v>97889</v>
      </c>
    </row>
    <row r="30" spans="1:137" ht="24" customHeight="1" x14ac:dyDescent="0.15">
      <c r="A30" s="1"/>
      <c r="B30" s="26">
        <v>1983</v>
      </c>
      <c r="C30" s="27">
        <v>58</v>
      </c>
      <c r="D30" s="28">
        <v>2752795</v>
      </c>
      <c r="E30" s="42">
        <v>371252142</v>
      </c>
      <c r="F30" s="33">
        <v>8217</v>
      </c>
      <c r="G30" s="29">
        <v>2118398</v>
      </c>
      <c r="H30" s="28">
        <v>1064011</v>
      </c>
      <c r="I30" s="29">
        <v>22166549</v>
      </c>
      <c r="J30" s="28"/>
      <c r="K30" s="30"/>
      <c r="L30" s="31"/>
      <c r="M30" s="30"/>
      <c r="N30" s="28">
        <v>85698</v>
      </c>
      <c r="O30" s="29">
        <v>56248246</v>
      </c>
      <c r="P30" s="28">
        <v>17548</v>
      </c>
      <c r="Q30" s="29">
        <v>8906953</v>
      </c>
      <c r="R30" s="28">
        <v>46687</v>
      </c>
      <c r="S30" s="29">
        <v>8860531</v>
      </c>
      <c r="T30" s="28">
        <v>729728</v>
      </c>
      <c r="U30" s="29">
        <v>49010057</v>
      </c>
      <c r="V30" s="28"/>
      <c r="W30" s="29"/>
      <c r="X30" s="28">
        <v>46123</v>
      </c>
      <c r="Y30" s="29">
        <v>5808374</v>
      </c>
      <c r="Z30" s="28">
        <v>1742</v>
      </c>
      <c r="AA30" s="29">
        <v>232798</v>
      </c>
      <c r="AB30" s="28">
        <v>71449</v>
      </c>
      <c r="AC30" s="29">
        <v>12123167</v>
      </c>
      <c r="AD30" s="28">
        <v>506</v>
      </c>
      <c r="AE30" s="29">
        <v>1305089</v>
      </c>
      <c r="AF30" s="28">
        <v>56276</v>
      </c>
      <c r="AG30" s="29">
        <v>20770921</v>
      </c>
      <c r="AH30" s="31"/>
      <c r="AI30" s="30"/>
      <c r="AJ30" s="31"/>
      <c r="AK30" s="30"/>
      <c r="AL30" s="31"/>
      <c r="AM30" s="29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28">
        <v>3586</v>
      </c>
      <c r="AY30" s="32">
        <v>3085589</v>
      </c>
      <c r="AZ30" s="28"/>
      <c r="BA30" s="30"/>
      <c r="BB30" s="28">
        <v>306</v>
      </c>
      <c r="BC30" s="29">
        <v>909683</v>
      </c>
      <c r="BD30" s="28">
        <v>79</v>
      </c>
      <c r="BE30" s="32">
        <v>24217</v>
      </c>
      <c r="BF30" s="28">
        <v>4346</v>
      </c>
      <c r="BG30" s="30">
        <v>360778</v>
      </c>
      <c r="BH30" s="28">
        <v>35704</v>
      </c>
      <c r="BI30" s="29">
        <v>2744099</v>
      </c>
      <c r="BJ30" s="28">
        <v>4969</v>
      </c>
      <c r="BK30" s="29">
        <v>705755</v>
      </c>
      <c r="BL30" s="28"/>
      <c r="BM30" s="30"/>
      <c r="BN30" s="28"/>
      <c r="BO30" s="32"/>
      <c r="BP30" s="28"/>
      <c r="BQ30" s="32"/>
      <c r="BR30" s="28">
        <v>92429</v>
      </c>
      <c r="BS30" s="29">
        <v>35868380</v>
      </c>
      <c r="BT30" s="28"/>
      <c r="BU30" s="30"/>
      <c r="BV30" s="31"/>
      <c r="BW30" s="29"/>
      <c r="BX30" s="31"/>
      <c r="BY30" s="29"/>
      <c r="BZ30" s="31"/>
      <c r="CA30" s="29"/>
      <c r="CB30" s="28">
        <v>19561</v>
      </c>
      <c r="CC30" s="29">
        <v>7462918</v>
      </c>
      <c r="CD30" s="28"/>
      <c r="CE30" s="32"/>
      <c r="CF30" s="28"/>
      <c r="CG30" s="30"/>
      <c r="CH30" s="28">
        <v>1243</v>
      </c>
      <c r="CI30" s="29">
        <v>348443</v>
      </c>
      <c r="CJ30" s="28">
        <v>7903</v>
      </c>
      <c r="CK30" s="29">
        <v>6434577</v>
      </c>
      <c r="CL30" s="28">
        <v>135</v>
      </c>
      <c r="CM30" s="32">
        <v>113591</v>
      </c>
      <c r="CN30" s="28">
        <v>2750</v>
      </c>
      <c r="CO30" s="32">
        <v>4394401</v>
      </c>
      <c r="CP30" s="28">
        <v>62</v>
      </c>
      <c r="CQ30" s="32">
        <v>23724</v>
      </c>
      <c r="CR30" s="28"/>
      <c r="CS30" s="32"/>
      <c r="CT30" s="33">
        <v>4956</v>
      </c>
      <c r="CU30" s="29">
        <v>1902861</v>
      </c>
      <c r="CV30" s="28">
        <v>1307</v>
      </c>
      <c r="CW30" s="29">
        <v>12311992</v>
      </c>
      <c r="CX30" s="28"/>
      <c r="CY30" s="32"/>
      <c r="CZ30" s="28"/>
      <c r="DA30" s="30"/>
      <c r="DB30" s="28">
        <v>4911</v>
      </c>
      <c r="DC30" s="29">
        <v>11354564</v>
      </c>
      <c r="DD30" s="31"/>
      <c r="DE30" s="29"/>
      <c r="DF30" s="31"/>
      <c r="DG30" s="29"/>
      <c r="DH30" s="31"/>
      <c r="DI30" s="29"/>
      <c r="DJ30" s="31"/>
      <c r="DK30" s="29"/>
      <c r="DL30" s="28">
        <v>164632</v>
      </c>
      <c r="DM30" s="29">
        <v>37211971</v>
      </c>
      <c r="DN30" s="28">
        <v>3534</v>
      </c>
      <c r="DO30" s="29">
        <v>2765457</v>
      </c>
      <c r="DP30" s="28">
        <v>127</v>
      </c>
      <c r="DQ30" s="29">
        <v>600974</v>
      </c>
      <c r="DR30" s="28">
        <v>153</v>
      </c>
      <c r="DS30" s="29">
        <v>190310</v>
      </c>
      <c r="DT30" s="28"/>
      <c r="DU30" s="29"/>
      <c r="DV30" s="31"/>
      <c r="DW30" s="29"/>
      <c r="DX30" s="31"/>
      <c r="DY30" s="29"/>
      <c r="DZ30" s="31"/>
      <c r="EA30" s="29"/>
      <c r="EB30" s="28">
        <v>27305</v>
      </c>
      <c r="EC30" s="29">
        <v>27561731</v>
      </c>
      <c r="ED30" s="28">
        <v>259</v>
      </c>
      <c r="EE30" s="29">
        <v>219207</v>
      </c>
      <c r="EF30" s="28">
        <v>174</v>
      </c>
      <c r="EG30" s="29">
        <v>125801</v>
      </c>
    </row>
    <row r="31" spans="1:137" ht="24" customHeight="1" x14ac:dyDescent="0.15">
      <c r="A31" s="1"/>
      <c r="B31" s="26">
        <v>1984</v>
      </c>
      <c r="C31" s="27">
        <v>59</v>
      </c>
      <c r="D31" s="28">
        <v>2943077</v>
      </c>
      <c r="E31" s="42">
        <v>354952283</v>
      </c>
      <c r="F31" s="33">
        <v>6983</v>
      </c>
      <c r="G31" s="29">
        <v>1302434</v>
      </c>
      <c r="H31" s="28">
        <v>1278420</v>
      </c>
      <c r="I31" s="29">
        <v>20873245</v>
      </c>
      <c r="J31" s="28"/>
      <c r="K31" s="30"/>
      <c r="L31" s="31"/>
      <c r="M31" s="30"/>
      <c r="N31" s="28">
        <v>71732</v>
      </c>
      <c r="O31" s="29">
        <v>54908703</v>
      </c>
      <c r="P31" s="28">
        <v>15305</v>
      </c>
      <c r="Q31" s="29">
        <v>6991801</v>
      </c>
      <c r="R31" s="28">
        <v>48607</v>
      </c>
      <c r="S31" s="29">
        <v>10949460</v>
      </c>
      <c r="T31" s="28">
        <v>823472</v>
      </c>
      <c r="U31" s="29">
        <v>48119441</v>
      </c>
      <c r="V31" s="28"/>
      <c r="W31" s="29"/>
      <c r="X31" s="28">
        <v>57437</v>
      </c>
      <c r="Y31" s="29">
        <v>6896291</v>
      </c>
      <c r="Z31" s="28">
        <v>1248</v>
      </c>
      <c r="AA31" s="29">
        <v>190923</v>
      </c>
      <c r="AB31" s="28">
        <v>59484</v>
      </c>
      <c r="AC31" s="29">
        <v>10376631</v>
      </c>
      <c r="AD31" s="28">
        <v>724</v>
      </c>
      <c r="AE31" s="29">
        <v>1630864</v>
      </c>
      <c r="AF31" s="28">
        <v>59891</v>
      </c>
      <c r="AG31" s="29">
        <v>23827936</v>
      </c>
      <c r="AH31" s="31"/>
      <c r="AI31" s="30"/>
      <c r="AJ31" s="31"/>
      <c r="AK31" s="30"/>
      <c r="AL31" s="31"/>
      <c r="AM31" s="29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28">
        <v>4367</v>
      </c>
      <c r="AY31" s="32">
        <v>3385288</v>
      </c>
      <c r="AZ31" s="28"/>
      <c r="BA31" s="30"/>
      <c r="BB31" s="28">
        <v>589</v>
      </c>
      <c r="BC31" s="29">
        <v>1043705</v>
      </c>
      <c r="BD31" s="28">
        <v>135</v>
      </c>
      <c r="BE31" s="32">
        <v>50164</v>
      </c>
      <c r="BF31" s="28">
        <v>3646</v>
      </c>
      <c r="BG31" s="30">
        <v>337274</v>
      </c>
      <c r="BH31" s="28">
        <v>43475</v>
      </c>
      <c r="BI31" s="29">
        <v>2071224</v>
      </c>
      <c r="BJ31" s="28">
        <v>1766</v>
      </c>
      <c r="BK31" s="29">
        <v>592080</v>
      </c>
      <c r="BL31" s="28"/>
      <c r="BM31" s="30"/>
      <c r="BN31" s="28"/>
      <c r="BO31" s="32"/>
      <c r="BP31" s="28"/>
      <c r="BQ31" s="32"/>
      <c r="BR31" s="28">
        <v>67955</v>
      </c>
      <c r="BS31" s="29">
        <v>28214294</v>
      </c>
      <c r="BT31" s="28"/>
      <c r="BU31" s="30"/>
      <c r="BV31" s="31"/>
      <c r="BW31" s="29"/>
      <c r="BX31" s="31"/>
      <c r="BY31" s="29"/>
      <c r="BZ31" s="31"/>
      <c r="CA31" s="29"/>
      <c r="CB31" s="28">
        <v>23269</v>
      </c>
      <c r="CC31" s="29">
        <v>8320945</v>
      </c>
      <c r="CD31" s="28"/>
      <c r="CE31" s="32"/>
      <c r="CF31" s="28"/>
      <c r="CG31" s="30"/>
      <c r="CH31" s="28">
        <v>1401</v>
      </c>
      <c r="CI31" s="29">
        <v>461962</v>
      </c>
      <c r="CJ31" s="28">
        <v>7388</v>
      </c>
      <c r="CK31" s="29">
        <v>6568882</v>
      </c>
      <c r="CL31" s="28">
        <v>129</v>
      </c>
      <c r="CM31" s="32">
        <v>128625</v>
      </c>
      <c r="CN31" s="28">
        <v>1775</v>
      </c>
      <c r="CO31" s="32">
        <v>3741175</v>
      </c>
      <c r="CP31" s="28">
        <v>130</v>
      </c>
      <c r="CQ31" s="32">
        <v>91199</v>
      </c>
      <c r="CR31" s="28"/>
      <c r="CS31" s="32"/>
      <c r="CT31" s="33">
        <v>5354</v>
      </c>
      <c r="CU31" s="29">
        <v>2607883</v>
      </c>
      <c r="CV31" s="28">
        <v>1310</v>
      </c>
      <c r="CW31" s="29">
        <v>12334993</v>
      </c>
      <c r="CX31" s="28"/>
      <c r="CY31" s="32"/>
      <c r="CZ31" s="28"/>
      <c r="DA31" s="30"/>
      <c r="DB31" s="28">
        <v>5232</v>
      </c>
      <c r="DC31" s="29">
        <v>12012596</v>
      </c>
      <c r="DD31" s="31"/>
      <c r="DE31" s="29"/>
      <c r="DF31" s="31"/>
      <c r="DG31" s="29"/>
      <c r="DH31" s="31"/>
      <c r="DI31" s="29"/>
      <c r="DJ31" s="31"/>
      <c r="DK31" s="29"/>
      <c r="DL31" s="28">
        <v>164479</v>
      </c>
      <c r="DM31" s="29">
        <v>39761369</v>
      </c>
      <c r="DN31" s="28">
        <v>3501</v>
      </c>
      <c r="DO31" s="29">
        <v>2877686</v>
      </c>
      <c r="DP31" s="28">
        <v>80</v>
      </c>
      <c r="DQ31" s="29">
        <v>419936</v>
      </c>
      <c r="DR31" s="28">
        <v>227</v>
      </c>
      <c r="DS31" s="29">
        <v>220548</v>
      </c>
      <c r="DT31" s="28"/>
      <c r="DU31" s="29"/>
      <c r="DV31" s="31"/>
      <c r="DW31" s="29"/>
      <c r="DX31" s="31"/>
      <c r="DY31" s="29"/>
      <c r="DZ31" s="31"/>
      <c r="EA31" s="29"/>
      <c r="EB31" s="28">
        <v>28323</v>
      </c>
      <c r="EC31" s="29">
        <v>26048062</v>
      </c>
      <c r="ED31" s="28">
        <v>372</v>
      </c>
      <c r="EE31" s="29">
        <v>330229</v>
      </c>
      <c r="EF31" s="28">
        <v>258</v>
      </c>
      <c r="EG31" s="29">
        <v>161030</v>
      </c>
    </row>
    <row r="32" spans="1:137" ht="24" customHeight="1" x14ac:dyDescent="0.15">
      <c r="A32" s="1"/>
      <c r="B32" s="26">
        <v>1985</v>
      </c>
      <c r="C32" s="27">
        <v>60</v>
      </c>
      <c r="D32" s="28">
        <v>2905089</v>
      </c>
      <c r="E32" s="42">
        <v>357442569</v>
      </c>
      <c r="F32" s="33">
        <v>11063</v>
      </c>
      <c r="G32" s="29">
        <v>1194018</v>
      </c>
      <c r="H32" s="28">
        <v>1238232</v>
      </c>
      <c r="I32" s="29">
        <v>18418243</v>
      </c>
      <c r="J32" s="28">
        <v>1237380</v>
      </c>
      <c r="K32" s="30">
        <v>18401732</v>
      </c>
      <c r="L32" s="31">
        <v>852</v>
      </c>
      <c r="M32" s="30">
        <v>16511</v>
      </c>
      <c r="N32" s="28">
        <v>104724</v>
      </c>
      <c r="O32" s="29">
        <v>58645352</v>
      </c>
      <c r="P32" s="28">
        <v>19473</v>
      </c>
      <c r="Q32" s="29">
        <v>9142128</v>
      </c>
      <c r="R32" s="28">
        <v>62927</v>
      </c>
      <c r="S32" s="29">
        <v>11677392</v>
      </c>
      <c r="T32" s="28">
        <v>737982</v>
      </c>
      <c r="U32" s="29">
        <v>54624745</v>
      </c>
      <c r="V32" s="28">
        <v>20327</v>
      </c>
      <c r="W32" s="29">
        <v>2090107</v>
      </c>
      <c r="X32" s="28">
        <v>55730</v>
      </c>
      <c r="Y32" s="29">
        <v>5305797</v>
      </c>
      <c r="Z32" s="28">
        <v>908</v>
      </c>
      <c r="AA32" s="29">
        <v>128037</v>
      </c>
      <c r="AB32" s="28">
        <v>74516</v>
      </c>
      <c r="AC32" s="29">
        <v>5341554</v>
      </c>
      <c r="AD32" s="28">
        <v>533</v>
      </c>
      <c r="AE32" s="29">
        <v>1305021</v>
      </c>
      <c r="AF32" s="28">
        <v>58846</v>
      </c>
      <c r="AG32" s="29">
        <v>22555856</v>
      </c>
      <c r="AH32" s="28">
        <v>5488</v>
      </c>
      <c r="AI32" s="30">
        <v>3945715</v>
      </c>
      <c r="AJ32" s="28">
        <v>9861</v>
      </c>
      <c r="AK32" s="30">
        <v>3458521</v>
      </c>
      <c r="AL32" s="28">
        <v>1602</v>
      </c>
      <c r="AM32" s="29">
        <v>360463</v>
      </c>
      <c r="AN32" s="28">
        <v>3438</v>
      </c>
      <c r="AO32" s="30">
        <v>1419927</v>
      </c>
      <c r="AP32" s="28">
        <v>6698</v>
      </c>
      <c r="AQ32" s="30">
        <v>3213297</v>
      </c>
      <c r="AR32" s="28">
        <v>4580</v>
      </c>
      <c r="AS32" s="30">
        <v>1939108</v>
      </c>
      <c r="AT32" s="28"/>
      <c r="AU32" s="30"/>
      <c r="AV32" s="28">
        <v>27179</v>
      </c>
      <c r="AW32" s="30">
        <v>8218825</v>
      </c>
      <c r="AX32" s="28">
        <v>2710</v>
      </c>
      <c r="AY32" s="32">
        <v>2938906</v>
      </c>
      <c r="AZ32" s="28">
        <v>2581</v>
      </c>
      <c r="BA32" s="30">
        <v>2515386</v>
      </c>
      <c r="BB32" s="28">
        <v>1537</v>
      </c>
      <c r="BC32" s="29">
        <v>2476911</v>
      </c>
      <c r="BD32" s="28">
        <v>37</v>
      </c>
      <c r="BE32" s="32">
        <v>20733</v>
      </c>
      <c r="BF32" s="28">
        <v>3053</v>
      </c>
      <c r="BG32" s="30">
        <v>348619</v>
      </c>
      <c r="BH32" s="28">
        <v>26709</v>
      </c>
      <c r="BI32" s="29">
        <v>1433706</v>
      </c>
      <c r="BJ32" s="28">
        <v>1925</v>
      </c>
      <c r="BK32" s="29">
        <v>638326</v>
      </c>
      <c r="BL32" s="28">
        <v>2113</v>
      </c>
      <c r="BM32" s="30">
        <v>1093001</v>
      </c>
      <c r="BN32" s="28">
        <v>1739</v>
      </c>
      <c r="BO32" s="32">
        <v>370849</v>
      </c>
      <c r="BP32" s="28">
        <v>3984</v>
      </c>
      <c r="BQ32" s="32">
        <v>1223965</v>
      </c>
      <c r="BR32" s="28">
        <v>79718</v>
      </c>
      <c r="BS32" s="29">
        <v>30939082</v>
      </c>
      <c r="BT32" s="28">
        <v>21727</v>
      </c>
      <c r="BU32" s="30">
        <v>12995111</v>
      </c>
      <c r="BV32" s="28">
        <v>30927</v>
      </c>
      <c r="BW32" s="29">
        <v>10949293</v>
      </c>
      <c r="BX32" s="28">
        <v>109</v>
      </c>
      <c r="BY32" s="29">
        <v>173966</v>
      </c>
      <c r="BZ32" s="28">
        <v>26955</v>
      </c>
      <c r="CA32" s="29">
        <v>6820712</v>
      </c>
      <c r="CB32" s="28">
        <v>20380</v>
      </c>
      <c r="CC32" s="29">
        <v>6611663</v>
      </c>
      <c r="CD32" s="28">
        <v>14343</v>
      </c>
      <c r="CE32" s="32">
        <v>5058397</v>
      </c>
      <c r="CF32" s="28">
        <v>6037</v>
      </c>
      <c r="CG32" s="30">
        <v>1553266</v>
      </c>
      <c r="CH32" s="28">
        <v>2013</v>
      </c>
      <c r="CI32" s="29">
        <v>640663</v>
      </c>
      <c r="CJ32" s="28">
        <v>8464</v>
      </c>
      <c r="CK32" s="29">
        <v>9092982</v>
      </c>
      <c r="CL32" s="28">
        <v>321</v>
      </c>
      <c r="CM32" s="32">
        <v>363047</v>
      </c>
      <c r="CN32" s="28">
        <v>2369</v>
      </c>
      <c r="CO32" s="32">
        <v>5074512</v>
      </c>
      <c r="CP32" s="28">
        <v>121</v>
      </c>
      <c r="CQ32" s="32">
        <v>70866</v>
      </c>
      <c r="CR32" s="28">
        <v>1292</v>
      </c>
      <c r="CS32" s="32">
        <v>289167</v>
      </c>
      <c r="CT32" s="33">
        <v>4361</v>
      </c>
      <c r="CU32" s="29">
        <v>3295390</v>
      </c>
      <c r="CV32" s="28">
        <v>1223</v>
      </c>
      <c r="CW32" s="29">
        <v>11985458</v>
      </c>
      <c r="CX32" s="28">
        <v>819</v>
      </c>
      <c r="CY32" s="32">
        <v>9514556</v>
      </c>
      <c r="CZ32" s="28">
        <v>404</v>
      </c>
      <c r="DA32" s="30">
        <v>2470902</v>
      </c>
      <c r="DB32" s="28">
        <v>4880</v>
      </c>
      <c r="DC32" s="29">
        <v>10716000</v>
      </c>
      <c r="DD32" s="28">
        <v>132</v>
      </c>
      <c r="DE32" s="29">
        <v>398882</v>
      </c>
      <c r="DF32" s="28">
        <v>4119</v>
      </c>
      <c r="DG32" s="29">
        <v>8741241</v>
      </c>
      <c r="DH32" s="28">
        <v>442</v>
      </c>
      <c r="DI32" s="29">
        <v>1224591</v>
      </c>
      <c r="DJ32" s="28">
        <f>24+163</f>
        <v>187</v>
      </c>
      <c r="DK32" s="29">
        <f>92309+258977</f>
        <v>351286</v>
      </c>
      <c r="DL32" s="28">
        <v>178336</v>
      </c>
      <c r="DM32" s="29">
        <v>44157485</v>
      </c>
      <c r="DN32" s="28">
        <v>3388</v>
      </c>
      <c r="DO32" s="29">
        <v>2648646</v>
      </c>
      <c r="DP32" s="28">
        <v>56</v>
      </c>
      <c r="DQ32" s="29">
        <v>302793</v>
      </c>
      <c r="DR32" s="28">
        <v>150</v>
      </c>
      <c r="DS32" s="29">
        <v>194731</v>
      </c>
      <c r="DT32" s="28">
        <v>11172</v>
      </c>
      <c r="DU32" s="29">
        <v>2024963</v>
      </c>
      <c r="DV32" s="28">
        <v>762</v>
      </c>
      <c r="DW32" s="29">
        <v>322110</v>
      </c>
      <c r="DX32" s="28">
        <v>911</v>
      </c>
      <c r="DY32" s="29">
        <v>522729</v>
      </c>
      <c r="DZ32" s="28">
        <v>194</v>
      </c>
      <c r="EA32" s="29">
        <v>44827</v>
      </c>
      <c r="EB32" s="28">
        <v>30176</v>
      </c>
      <c r="EC32" s="29">
        <v>19670818</v>
      </c>
      <c r="ED32" s="28">
        <v>249</v>
      </c>
      <c r="EE32" s="29">
        <v>174363</v>
      </c>
      <c r="EF32" s="28">
        <v>394</v>
      </c>
      <c r="EG32" s="29">
        <v>258337</v>
      </c>
    </row>
    <row r="33" spans="1:137" ht="24" customHeight="1" x14ac:dyDescent="0.15">
      <c r="A33" s="1"/>
      <c r="B33" s="26">
        <v>1986</v>
      </c>
      <c r="C33" s="27">
        <v>61</v>
      </c>
      <c r="D33" s="28">
        <v>2704776</v>
      </c>
      <c r="E33" s="42">
        <v>335077039</v>
      </c>
      <c r="F33" s="33">
        <v>65881</v>
      </c>
      <c r="G33" s="29">
        <v>2405760</v>
      </c>
      <c r="H33" s="28">
        <v>1176303</v>
      </c>
      <c r="I33" s="29">
        <v>10234509</v>
      </c>
      <c r="J33" s="28">
        <v>1175500</v>
      </c>
      <c r="K33" s="30">
        <v>10218201</v>
      </c>
      <c r="L33" s="31">
        <v>803</v>
      </c>
      <c r="M33" s="30">
        <v>16308</v>
      </c>
      <c r="N33" s="28">
        <v>86550</v>
      </c>
      <c r="O33" s="29">
        <v>41328613</v>
      </c>
      <c r="P33" s="28">
        <v>12330</v>
      </c>
      <c r="Q33" s="29">
        <v>6604332</v>
      </c>
      <c r="R33" s="28">
        <v>51621</v>
      </c>
      <c r="S33" s="29">
        <v>9605880</v>
      </c>
      <c r="T33" s="28">
        <v>526678</v>
      </c>
      <c r="U33" s="29">
        <v>52467421</v>
      </c>
      <c r="V33" s="28">
        <v>17577</v>
      </c>
      <c r="W33" s="29">
        <v>1324721</v>
      </c>
      <c r="X33" s="28">
        <v>79110</v>
      </c>
      <c r="Y33" s="29">
        <v>7678891</v>
      </c>
      <c r="Z33" s="28">
        <v>799</v>
      </c>
      <c r="AA33" s="29">
        <v>113940</v>
      </c>
      <c r="AB33" s="28">
        <v>60215</v>
      </c>
      <c r="AC33" s="29">
        <v>10581541</v>
      </c>
      <c r="AD33" s="28">
        <v>777</v>
      </c>
      <c r="AE33" s="29">
        <v>1551128</v>
      </c>
      <c r="AF33" s="28">
        <v>30379</v>
      </c>
      <c r="AG33" s="29">
        <v>15293342</v>
      </c>
      <c r="AH33" s="28">
        <v>3307</v>
      </c>
      <c r="AI33" s="30">
        <v>2601265</v>
      </c>
      <c r="AJ33" s="28">
        <v>1844</v>
      </c>
      <c r="AK33" s="30">
        <v>910989</v>
      </c>
      <c r="AL33" s="28">
        <v>1197</v>
      </c>
      <c r="AM33" s="29">
        <v>257459</v>
      </c>
      <c r="AN33" s="28">
        <v>3074</v>
      </c>
      <c r="AO33" s="30">
        <v>1284850</v>
      </c>
      <c r="AP33" s="28">
        <v>4531</v>
      </c>
      <c r="AQ33" s="30">
        <v>2882244</v>
      </c>
      <c r="AR33" s="28">
        <v>2767</v>
      </c>
      <c r="AS33" s="30">
        <v>1466260</v>
      </c>
      <c r="AT33" s="28"/>
      <c r="AU33" s="30"/>
      <c r="AV33" s="28">
        <v>13659</v>
      </c>
      <c r="AW33" s="30">
        <v>5890275</v>
      </c>
      <c r="AX33" s="28">
        <v>778</v>
      </c>
      <c r="AY33" s="32">
        <v>976147</v>
      </c>
      <c r="AZ33" s="28">
        <v>3291</v>
      </c>
      <c r="BA33" s="30">
        <v>4293078</v>
      </c>
      <c r="BB33" s="28">
        <v>1150</v>
      </c>
      <c r="BC33" s="29">
        <v>2143949</v>
      </c>
      <c r="BD33" s="28">
        <v>47</v>
      </c>
      <c r="BE33" s="32">
        <v>14483</v>
      </c>
      <c r="BF33" s="28">
        <v>2653</v>
      </c>
      <c r="BG33" s="30">
        <v>340888</v>
      </c>
      <c r="BH33" s="28">
        <v>21967</v>
      </c>
      <c r="BI33" s="29">
        <v>1242355</v>
      </c>
      <c r="BJ33" s="28">
        <v>752</v>
      </c>
      <c r="BK33" s="29">
        <v>576721</v>
      </c>
      <c r="BL33" s="28">
        <v>1741</v>
      </c>
      <c r="BM33" s="30">
        <v>949470</v>
      </c>
      <c r="BN33" s="28">
        <v>1709</v>
      </c>
      <c r="BO33" s="32">
        <v>339978</v>
      </c>
      <c r="BP33" s="28">
        <v>2996</v>
      </c>
      <c r="BQ33" s="32">
        <v>963064</v>
      </c>
      <c r="BR33" s="28">
        <v>59876</v>
      </c>
      <c r="BS33" s="29">
        <v>26021532</v>
      </c>
      <c r="BT33" s="28">
        <v>9796</v>
      </c>
      <c r="BU33" s="30">
        <v>7988850</v>
      </c>
      <c r="BV33" s="28">
        <v>36546</v>
      </c>
      <c r="BW33" s="29">
        <v>14129249</v>
      </c>
      <c r="BX33" s="28">
        <v>267</v>
      </c>
      <c r="BY33" s="29">
        <v>373877</v>
      </c>
      <c r="BZ33" s="28">
        <v>13267</v>
      </c>
      <c r="CA33" s="29">
        <v>3529556</v>
      </c>
      <c r="CB33" s="28">
        <v>22660</v>
      </c>
      <c r="CC33" s="29">
        <v>8757445</v>
      </c>
      <c r="CD33" s="28">
        <v>14372</v>
      </c>
      <c r="CE33" s="32">
        <v>6197186</v>
      </c>
      <c r="CF33" s="28">
        <v>8288</v>
      </c>
      <c r="CG33" s="30">
        <v>2560259</v>
      </c>
      <c r="CH33" s="28">
        <v>1758</v>
      </c>
      <c r="CI33" s="29">
        <v>611121</v>
      </c>
      <c r="CJ33" s="28">
        <v>14278</v>
      </c>
      <c r="CK33" s="29">
        <v>11622230</v>
      </c>
      <c r="CL33" s="28">
        <v>94</v>
      </c>
      <c r="CM33" s="32">
        <v>166358</v>
      </c>
      <c r="CN33" s="28">
        <v>2703</v>
      </c>
      <c r="CO33" s="32">
        <v>5522934</v>
      </c>
      <c r="CP33" s="28">
        <v>189</v>
      </c>
      <c r="CQ33" s="32">
        <v>129250</v>
      </c>
      <c r="CR33" s="28">
        <v>3420</v>
      </c>
      <c r="CS33" s="32">
        <v>1036850</v>
      </c>
      <c r="CT33" s="33">
        <v>7872</v>
      </c>
      <c r="CU33" s="29">
        <v>4766838</v>
      </c>
      <c r="CV33" s="28">
        <v>1317</v>
      </c>
      <c r="CW33" s="29">
        <v>12522990</v>
      </c>
      <c r="CX33" s="28">
        <v>820</v>
      </c>
      <c r="CY33" s="32">
        <v>9625903</v>
      </c>
      <c r="CZ33" s="28">
        <v>497</v>
      </c>
      <c r="DA33" s="30">
        <v>2897087</v>
      </c>
      <c r="DB33" s="28">
        <v>4315</v>
      </c>
      <c r="DC33" s="29">
        <v>9463789</v>
      </c>
      <c r="DD33" s="28">
        <v>206</v>
      </c>
      <c r="DE33" s="29">
        <v>488204</v>
      </c>
      <c r="DF33" s="28">
        <v>3453</v>
      </c>
      <c r="DG33" s="29">
        <v>7275739</v>
      </c>
      <c r="DH33" s="28">
        <v>468</v>
      </c>
      <c r="DI33" s="29">
        <v>1232842</v>
      </c>
      <c r="DJ33" s="28">
        <f>51+137</f>
        <v>188</v>
      </c>
      <c r="DK33" s="29">
        <f>227077+239927</f>
        <v>467004</v>
      </c>
      <c r="DL33" s="28">
        <v>184984</v>
      </c>
      <c r="DM33" s="29">
        <v>40851436</v>
      </c>
      <c r="DN33" s="28">
        <v>3641</v>
      </c>
      <c r="DO33" s="29">
        <v>2553646</v>
      </c>
      <c r="DP33" s="28">
        <v>88</v>
      </c>
      <c r="DQ33" s="29">
        <v>418864</v>
      </c>
      <c r="DR33" s="28">
        <v>145</v>
      </c>
      <c r="DS33" s="29">
        <v>212574</v>
      </c>
      <c r="DT33" s="28">
        <v>13467</v>
      </c>
      <c r="DU33" s="29">
        <v>2346755</v>
      </c>
      <c r="DV33" s="28">
        <v>916</v>
      </c>
      <c r="DW33" s="29">
        <v>347209</v>
      </c>
      <c r="DX33" s="28">
        <v>859</v>
      </c>
      <c r="DY33" s="29">
        <v>518243</v>
      </c>
      <c r="DZ33" s="28">
        <v>332</v>
      </c>
      <c r="EA33" s="29">
        <v>48590</v>
      </c>
      <c r="EB33" s="28">
        <v>28605</v>
      </c>
      <c r="EC33" s="29">
        <v>25256348</v>
      </c>
      <c r="ED33" s="28">
        <v>318</v>
      </c>
      <c r="EE33" s="29">
        <v>255544</v>
      </c>
      <c r="EF33" s="28">
        <v>341</v>
      </c>
      <c r="EG33" s="29">
        <v>222419</v>
      </c>
    </row>
    <row r="34" spans="1:137" ht="24" customHeight="1" x14ac:dyDescent="0.15">
      <c r="A34" s="1"/>
      <c r="B34" s="26">
        <v>1987</v>
      </c>
      <c r="C34" s="27">
        <v>62</v>
      </c>
      <c r="D34" s="28">
        <v>3049546</v>
      </c>
      <c r="E34" s="42">
        <v>363627236</v>
      </c>
      <c r="F34" s="33">
        <v>19018</v>
      </c>
      <c r="G34" s="29">
        <v>2326496</v>
      </c>
      <c r="H34" s="28">
        <v>1340765</v>
      </c>
      <c r="I34" s="29">
        <v>13673595</v>
      </c>
      <c r="J34" s="28">
        <v>1340437</v>
      </c>
      <c r="K34" s="30">
        <v>13646912</v>
      </c>
      <c r="L34" s="31">
        <v>328</v>
      </c>
      <c r="M34" s="30">
        <v>26683</v>
      </c>
      <c r="N34" s="28">
        <v>89006</v>
      </c>
      <c r="O34" s="29">
        <v>58294017</v>
      </c>
      <c r="P34" s="28">
        <v>15621</v>
      </c>
      <c r="Q34" s="29">
        <v>7261721</v>
      </c>
      <c r="R34" s="28">
        <v>62457</v>
      </c>
      <c r="S34" s="29">
        <v>11265086</v>
      </c>
      <c r="T34" s="28">
        <v>774595</v>
      </c>
      <c r="U34" s="29">
        <v>48750271</v>
      </c>
      <c r="V34" s="28">
        <v>11415</v>
      </c>
      <c r="W34" s="29">
        <v>981310</v>
      </c>
      <c r="X34" s="28">
        <v>88406</v>
      </c>
      <c r="Y34" s="29">
        <v>5027839</v>
      </c>
      <c r="Z34" s="28">
        <v>618</v>
      </c>
      <c r="AA34" s="29">
        <v>98920</v>
      </c>
      <c r="AB34" s="28">
        <v>61376</v>
      </c>
      <c r="AC34" s="29">
        <v>11849071</v>
      </c>
      <c r="AD34" s="28">
        <v>715</v>
      </c>
      <c r="AE34" s="29">
        <v>1607686</v>
      </c>
      <c r="AF34" s="28">
        <v>30634</v>
      </c>
      <c r="AG34" s="29">
        <v>14836970</v>
      </c>
      <c r="AH34" s="28">
        <v>2496</v>
      </c>
      <c r="AI34" s="30">
        <v>2105174</v>
      </c>
      <c r="AJ34" s="28">
        <v>1389</v>
      </c>
      <c r="AK34" s="30">
        <v>782554</v>
      </c>
      <c r="AL34" s="28">
        <v>792</v>
      </c>
      <c r="AM34" s="29">
        <v>207148</v>
      </c>
      <c r="AN34" s="28">
        <v>3393</v>
      </c>
      <c r="AO34" s="30">
        <v>1281507</v>
      </c>
      <c r="AP34" s="28">
        <v>5722</v>
      </c>
      <c r="AQ34" s="30">
        <v>3195027</v>
      </c>
      <c r="AR34" s="28">
        <v>2513</v>
      </c>
      <c r="AS34" s="30">
        <v>1298186</v>
      </c>
      <c r="AT34" s="28"/>
      <c r="AU34" s="30"/>
      <c r="AV34" s="28">
        <v>14329</v>
      </c>
      <c r="AW34" s="30">
        <v>5967374</v>
      </c>
      <c r="AX34" s="28">
        <v>674</v>
      </c>
      <c r="AY34" s="32">
        <v>962216</v>
      </c>
      <c r="AZ34" s="28">
        <v>2869</v>
      </c>
      <c r="BA34" s="30">
        <v>4013586</v>
      </c>
      <c r="BB34" s="28">
        <v>1239</v>
      </c>
      <c r="BC34" s="29">
        <v>2633141</v>
      </c>
      <c r="BD34" s="28">
        <v>109</v>
      </c>
      <c r="BE34" s="32">
        <v>18074</v>
      </c>
      <c r="BF34" s="28">
        <v>2517</v>
      </c>
      <c r="BG34" s="30">
        <v>380315</v>
      </c>
      <c r="BH34" s="28">
        <v>14523</v>
      </c>
      <c r="BI34" s="29">
        <v>802821</v>
      </c>
      <c r="BJ34" s="28">
        <v>1212</v>
      </c>
      <c r="BK34" s="29">
        <v>726748</v>
      </c>
      <c r="BL34" s="28">
        <v>2088</v>
      </c>
      <c r="BM34" s="30">
        <v>1101050</v>
      </c>
      <c r="BN34" s="28">
        <v>2088</v>
      </c>
      <c r="BO34" s="32">
        <v>339546</v>
      </c>
      <c r="BP34" s="28">
        <v>2840</v>
      </c>
      <c r="BQ34" s="32">
        <v>1090688</v>
      </c>
      <c r="BR34" s="28">
        <v>98570</v>
      </c>
      <c r="BS34" s="29">
        <v>31871556</v>
      </c>
      <c r="BT34" s="28">
        <v>37614</v>
      </c>
      <c r="BU34" s="30">
        <v>18005963</v>
      </c>
      <c r="BV34" s="28">
        <v>42450</v>
      </c>
      <c r="BW34" s="29">
        <v>9479227</v>
      </c>
      <c r="BX34" s="28">
        <v>264</v>
      </c>
      <c r="BY34" s="29">
        <v>371515</v>
      </c>
      <c r="BZ34" s="28">
        <v>18242</v>
      </c>
      <c r="CA34" s="29">
        <v>4014851</v>
      </c>
      <c r="CB34" s="28">
        <v>24915</v>
      </c>
      <c r="CC34" s="29">
        <v>8708986</v>
      </c>
      <c r="CD34" s="28">
        <v>16063</v>
      </c>
      <c r="CE34" s="32">
        <v>6241786</v>
      </c>
      <c r="CF34" s="28">
        <v>8852</v>
      </c>
      <c r="CG34" s="30">
        <v>2467200</v>
      </c>
      <c r="CH34" s="28">
        <v>1865</v>
      </c>
      <c r="CI34" s="29">
        <v>778671</v>
      </c>
      <c r="CJ34" s="28">
        <v>11231</v>
      </c>
      <c r="CK34" s="29">
        <v>12393427</v>
      </c>
      <c r="CL34" s="28">
        <v>145</v>
      </c>
      <c r="CM34" s="32">
        <v>290118</v>
      </c>
      <c r="CN34" s="28">
        <v>2494</v>
      </c>
      <c r="CO34" s="32">
        <v>6828502</v>
      </c>
      <c r="CP34" s="28">
        <v>133</v>
      </c>
      <c r="CQ34" s="32">
        <v>112164</v>
      </c>
      <c r="CR34" s="28">
        <v>3398</v>
      </c>
      <c r="CS34" s="32">
        <v>1281611</v>
      </c>
      <c r="CT34" s="33">
        <v>5061</v>
      </c>
      <c r="CU34" s="29">
        <v>3881032</v>
      </c>
      <c r="CV34" s="28">
        <v>1310</v>
      </c>
      <c r="CW34" s="29">
        <v>12504201</v>
      </c>
      <c r="CX34" s="28">
        <v>792</v>
      </c>
      <c r="CY34" s="32">
        <v>8978871</v>
      </c>
      <c r="CZ34" s="28">
        <v>518</v>
      </c>
      <c r="DA34" s="30">
        <v>3525330</v>
      </c>
      <c r="DB34" s="28">
        <v>3622</v>
      </c>
      <c r="DC34" s="29">
        <v>8887509</v>
      </c>
      <c r="DD34" s="28">
        <v>195</v>
      </c>
      <c r="DE34" s="29">
        <v>609005</v>
      </c>
      <c r="DF34" s="28">
        <v>2514</v>
      </c>
      <c r="DG34" s="29">
        <v>6019560</v>
      </c>
      <c r="DH34" s="28">
        <v>761</v>
      </c>
      <c r="DI34" s="29">
        <v>1820555</v>
      </c>
      <c r="DJ34" s="28">
        <f>50+102</f>
        <v>152</v>
      </c>
      <c r="DK34" s="29">
        <f>226085+212304</f>
        <v>438389</v>
      </c>
      <c r="DL34" s="28">
        <v>221689</v>
      </c>
      <c r="DM34" s="29">
        <v>53461514</v>
      </c>
      <c r="DN34" s="28">
        <v>3656</v>
      </c>
      <c r="DO34" s="29">
        <v>2453785</v>
      </c>
      <c r="DP34" s="28">
        <v>98</v>
      </c>
      <c r="DQ34" s="29">
        <v>506026</v>
      </c>
      <c r="DR34" s="28">
        <v>193</v>
      </c>
      <c r="DS34" s="29">
        <v>244674</v>
      </c>
      <c r="DT34" s="28">
        <v>14036</v>
      </c>
      <c r="DU34" s="29">
        <v>2407130</v>
      </c>
      <c r="DV34" s="28">
        <v>1011</v>
      </c>
      <c r="DW34" s="29">
        <v>402222</v>
      </c>
      <c r="DX34" s="28">
        <v>968</v>
      </c>
      <c r="DY34" s="29">
        <v>616945</v>
      </c>
      <c r="DZ34" s="28">
        <v>188</v>
      </c>
      <c r="EA34" s="29">
        <v>20404</v>
      </c>
      <c r="EB34" s="28">
        <v>26377</v>
      </c>
      <c r="EC34" s="29">
        <v>27716388</v>
      </c>
      <c r="ED34" s="28">
        <v>228</v>
      </c>
      <c r="EE34" s="29">
        <v>114539</v>
      </c>
      <c r="EF34" s="28">
        <v>302</v>
      </c>
      <c r="EG34" s="29">
        <v>260460</v>
      </c>
    </row>
    <row r="35" spans="1:137" ht="24" customHeight="1" x14ac:dyDescent="0.15">
      <c r="A35" s="1"/>
      <c r="B35" s="26">
        <v>1988</v>
      </c>
      <c r="C35" s="27">
        <v>63</v>
      </c>
      <c r="D35" s="28">
        <v>3002664</v>
      </c>
      <c r="E35" s="42">
        <v>378529491</v>
      </c>
      <c r="F35" s="33">
        <v>6424</v>
      </c>
      <c r="G35" s="29">
        <v>1867164</v>
      </c>
      <c r="H35" s="28">
        <v>1303706</v>
      </c>
      <c r="I35" s="29">
        <v>19714238</v>
      </c>
      <c r="J35" s="28">
        <v>1303369</v>
      </c>
      <c r="K35" s="30">
        <v>19700297</v>
      </c>
      <c r="L35" s="31">
        <v>337</v>
      </c>
      <c r="M35" s="30">
        <v>13941</v>
      </c>
      <c r="N35" s="28">
        <v>101158</v>
      </c>
      <c r="O35" s="29">
        <v>69381460</v>
      </c>
      <c r="P35" s="28">
        <v>13521</v>
      </c>
      <c r="Q35" s="29">
        <v>8593370</v>
      </c>
      <c r="R35" s="28">
        <v>52874</v>
      </c>
      <c r="S35" s="29">
        <v>9662337</v>
      </c>
      <c r="T35" s="28">
        <v>752516</v>
      </c>
      <c r="U35" s="29">
        <v>49275858</v>
      </c>
      <c r="V35" s="28">
        <v>5564</v>
      </c>
      <c r="W35" s="29">
        <v>1042985</v>
      </c>
      <c r="X35" s="28">
        <v>93938</v>
      </c>
      <c r="Y35" s="29">
        <v>6130590</v>
      </c>
      <c r="Z35" s="28">
        <v>646</v>
      </c>
      <c r="AA35" s="29">
        <v>117735</v>
      </c>
      <c r="AB35" s="28">
        <v>93100</v>
      </c>
      <c r="AC35" s="29">
        <v>8905857</v>
      </c>
      <c r="AD35" s="28">
        <v>773</v>
      </c>
      <c r="AE35" s="29">
        <v>1719393</v>
      </c>
      <c r="AF35" s="28">
        <v>24605</v>
      </c>
      <c r="AG35" s="29">
        <v>13345318</v>
      </c>
      <c r="AH35" s="28">
        <v>2728</v>
      </c>
      <c r="AI35" s="30">
        <v>2392205</v>
      </c>
      <c r="AJ35" s="28">
        <v>807</v>
      </c>
      <c r="AK35" s="30">
        <v>426344</v>
      </c>
      <c r="AL35" s="28">
        <v>811</v>
      </c>
      <c r="AM35" s="29">
        <v>207914</v>
      </c>
      <c r="AN35" s="28">
        <v>3369</v>
      </c>
      <c r="AO35" s="30">
        <v>1481076</v>
      </c>
      <c r="AP35" s="28">
        <v>4184</v>
      </c>
      <c r="AQ35" s="30">
        <v>2947637</v>
      </c>
      <c r="AR35" s="28">
        <v>2035</v>
      </c>
      <c r="AS35" s="30">
        <v>1270746</v>
      </c>
      <c r="AT35" s="28"/>
      <c r="AU35" s="30"/>
      <c r="AV35" s="28">
        <v>10671</v>
      </c>
      <c r="AW35" s="30">
        <v>4619396</v>
      </c>
      <c r="AX35" s="28">
        <v>1422</v>
      </c>
      <c r="AY35" s="32">
        <v>1067365</v>
      </c>
      <c r="AZ35" s="28">
        <v>2849</v>
      </c>
      <c r="BA35" s="30">
        <v>4260260</v>
      </c>
      <c r="BB35" s="28">
        <v>1090</v>
      </c>
      <c r="BC35" s="29">
        <v>1365812</v>
      </c>
      <c r="BD35" s="28">
        <v>56</v>
      </c>
      <c r="BE35" s="32">
        <v>13218</v>
      </c>
      <c r="BF35" s="28">
        <v>1359</v>
      </c>
      <c r="BG35" s="30">
        <v>186028</v>
      </c>
      <c r="BH35" s="28">
        <v>26142</v>
      </c>
      <c r="BI35" s="29">
        <v>2287827</v>
      </c>
      <c r="BJ35" s="28">
        <v>415</v>
      </c>
      <c r="BK35" s="29">
        <v>349194</v>
      </c>
      <c r="BL35" s="28">
        <v>1214</v>
      </c>
      <c r="BM35" s="30">
        <v>855321</v>
      </c>
      <c r="BN35" s="28">
        <v>1855</v>
      </c>
      <c r="BO35" s="32">
        <v>387135</v>
      </c>
      <c r="BP35" s="28">
        <v>2317</v>
      </c>
      <c r="BQ35" s="32">
        <v>971413</v>
      </c>
      <c r="BR35" s="28">
        <v>76527</v>
      </c>
      <c r="BS35" s="29">
        <v>24620247</v>
      </c>
      <c r="BT35" s="28">
        <v>29611</v>
      </c>
      <c r="BU35" s="30">
        <v>12264137</v>
      </c>
      <c r="BV35" s="28">
        <v>33659</v>
      </c>
      <c r="BW35" s="29">
        <v>10351402</v>
      </c>
      <c r="BX35" s="28">
        <v>124</v>
      </c>
      <c r="BY35" s="29">
        <v>151590</v>
      </c>
      <c r="BZ35" s="28">
        <v>13133</v>
      </c>
      <c r="CA35" s="29">
        <v>1853118</v>
      </c>
      <c r="CB35" s="28">
        <v>22787</v>
      </c>
      <c r="CC35" s="29">
        <v>7542010</v>
      </c>
      <c r="CD35" s="28">
        <v>13220</v>
      </c>
      <c r="CE35" s="32">
        <v>5050228</v>
      </c>
      <c r="CF35" s="28">
        <v>9567</v>
      </c>
      <c r="CG35" s="30">
        <v>2491782</v>
      </c>
      <c r="CH35" s="28">
        <v>1851</v>
      </c>
      <c r="CI35" s="29">
        <v>923532</v>
      </c>
      <c r="CJ35" s="28">
        <v>11941</v>
      </c>
      <c r="CK35" s="29">
        <v>13193631</v>
      </c>
      <c r="CL35" s="28">
        <v>337</v>
      </c>
      <c r="CM35" s="32">
        <v>485431</v>
      </c>
      <c r="CN35" s="28">
        <v>2335</v>
      </c>
      <c r="CO35" s="32">
        <v>7467636</v>
      </c>
      <c r="CP35" s="28">
        <v>173</v>
      </c>
      <c r="CQ35" s="32">
        <v>130604</v>
      </c>
      <c r="CR35" s="28">
        <v>5398</v>
      </c>
      <c r="CS35" s="32">
        <v>2053873</v>
      </c>
      <c r="CT35" s="33">
        <v>3698</v>
      </c>
      <c r="CU35" s="29">
        <v>3056087</v>
      </c>
      <c r="CV35" s="28">
        <v>1346</v>
      </c>
      <c r="CW35" s="29">
        <v>13919311</v>
      </c>
      <c r="CX35" s="28">
        <v>795</v>
      </c>
      <c r="CY35" s="32">
        <v>9939165</v>
      </c>
      <c r="CZ35" s="28">
        <v>551</v>
      </c>
      <c r="DA35" s="30">
        <v>3980146</v>
      </c>
      <c r="DB35" s="28">
        <v>3829</v>
      </c>
      <c r="DC35" s="29">
        <v>9078551</v>
      </c>
      <c r="DD35" s="28">
        <v>269</v>
      </c>
      <c r="DE35" s="29">
        <v>758071</v>
      </c>
      <c r="DF35" s="28">
        <v>2451</v>
      </c>
      <c r="DG35" s="29">
        <v>5856629</v>
      </c>
      <c r="DH35" s="28">
        <v>915</v>
      </c>
      <c r="DI35" s="29">
        <v>1944024</v>
      </c>
      <c r="DJ35" s="28">
        <f>46+148</f>
        <v>194</v>
      </c>
      <c r="DK35" s="29">
        <f>212635+307192</f>
        <v>519827</v>
      </c>
      <c r="DL35" s="28">
        <v>247865</v>
      </c>
      <c r="DM35" s="29">
        <v>56496327</v>
      </c>
      <c r="DN35" s="28">
        <v>4189</v>
      </c>
      <c r="DO35" s="29">
        <v>2816040</v>
      </c>
      <c r="DP35" s="28">
        <v>82</v>
      </c>
      <c r="DQ35" s="29">
        <v>555834</v>
      </c>
      <c r="DR35" s="28">
        <v>156</v>
      </c>
      <c r="DS35" s="29">
        <v>242702</v>
      </c>
      <c r="DT35" s="28">
        <v>14557</v>
      </c>
      <c r="DU35" s="29">
        <v>2406614</v>
      </c>
      <c r="DV35" s="28">
        <v>980</v>
      </c>
      <c r="DW35" s="29">
        <v>452359</v>
      </c>
      <c r="DX35" s="28">
        <v>1347</v>
      </c>
      <c r="DY35" s="29">
        <v>688492</v>
      </c>
      <c r="DZ35" s="28">
        <v>112</v>
      </c>
      <c r="EA35" s="29">
        <v>18024</v>
      </c>
      <c r="EB35" s="28">
        <v>30632</v>
      </c>
      <c r="EC35" s="29">
        <v>34392953</v>
      </c>
      <c r="ED35" s="28">
        <v>203</v>
      </c>
      <c r="EE35" s="29">
        <v>115259</v>
      </c>
      <c r="EF35" s="28">
        <v>229</v>
      </c>
      <c r="EG35" s="29">
        <v>124600</v>
      </c>
    </row>
    <row r="36" spans="1:137" ht="24" customHeight="1" x14ac:dyDescent="0.15">
      <c r="A36" s="1"/>
      <c r="B36" s="26">
        <v>1989</v>
      </c>
      <c r="C36" s="34" t="s">
        <v>4</v>
      </c>
      <c r="D36" s="28">
        <v>2712822</v>
      </c>
      <c r="E36" s="42">
        <v>365431766</v>
      </c>
      <c r="F36" s="33">
        <v>6201</v>
      </c>
      <c r="G36" s="29">
        <v>1534843</v>
      </c>
      <c r="H36" s="28">
        <v>1025273</v>
      </c>
      <c r="I36" s="29">
        <v>11380768</v>
      </c>
      <c r="J36" s="28">
        <v>1024163</v>
      </c>
      <c r="K36" s="30">
        <v>11366932</v>
      </c>
      <c r="L36" s="31">
        <v>1110</v>
      </c>
      <c r="M36" s="30">
        <v>13836</v>
      </c>
      <c r="N36" s="28">
        <v>117961</v>
      </c>
      <c r="O36" s="29">
        <v>60432261</v>
      </c>
      <c r="P36" s="28">
        <v>14995</v>
      </c>
      <c r="Q36" s="29">
        <v>5830297</v>
      </c>
      <c r="R36" s="28">
        <v>45160</v>
      </c>
      <c r="S36" s="29">
        <v>9264291</v>
      </c>
      <c r="T36" s="28">
        <v>638493</v>
      </c>
      <c r="U36" s="29">
        <v>52241347</v>
      </c>
      <c r="V36" s="28">
        <v>9609</v>
      </c>
      <c r="W36" s="29">
        <v>1556567</v>
      </c>
      <c r="X36" s="28">
        <v>104323</v>
      </c>
      <c r="Y36" s="29">
        <v>6598405</v>
      </c>
      <c r="Z36" s="28">
        <v>587</v>
      </c>
      <c r="AA36" s="29">
        <v>92960</v>
      </c>
      <c r="AB36" s="28">
        <v>65056</v>
      </c>
      <c r="AC36" s="29">
        <v>4567116</v>
      </c>
      <c r="AD36" s="28">
        <v>493</v>
      </c>
      <c r="AE36" s="29">
        <v>1439249</v>
      </c>
      <c r="AF36" s="28">
        <v>23963</v>
      </c>
      <c r="AG36" s="29">
        <v>14132944</v>
      </c>
      <c r="AH36" s="28">
        <v>3256</v>
      </c>
      <c r="AI36" s="30">
        <v>2980479</v>
      </c>
      <c r="AJ36" s="28">
        <v>660</v>
      </c>
      <c r="AK36" s="30">
        <v>353355</v>
      </c>
      <c r="AL36" s="28">
        <v>1044</v>
      </c>
      <c r="AM36" s="29">
        <v>248258</v>
      </c>
      <c r="AN36" s="28">
        <v>3696</v>
      </c>
      <c r="AO36" s="30">
        <v>1658641</v>
      </c>
      <c r="AP36" s="28">
        <v>2968</v>
      </c>
      <c r="AQ36" s="30">
        <v>2537775</v>
      </c>
      <c r="AR36" s="28">
        <v>2054</v>
      </c>
      <c r="AS36" s="30">
        <v>1229007</v>
      </c>
      <c r="AT36" s="28"/>
      <c r="AU36" s="30"/>
      <c r="AV36" s="28">
        <v>11185</v>
      </c>
      <c r="AW36" s="30">
        <v>5125429</v>
      </c>
      <c r="AX36" s="28">
        <v>681</v>
      </c>
      <c r="AY36" s="32">
        <v>667565</v>
      </c>
      <c r="AZ36" s="28">
        <v>2400</v>
      </c>
      <c r="BA36" s="30">
        <v>4405193</v>
      </c>
      <c r="BB36" s="28">
        <v>534</v>
      </c>
      <c r="BC36" s="29">
        <v>1401358</v>
      </c>
      <c r="BD36" s="28">
        <v>114</v>
      </c>
      <c r="BE36" s="32">
        <v>27333</v>
      </c>
      <c r="BF36" s="28">
        <v>1180</v>
      </c>
      <c r="BG36" s="30">
        <v>176108</v>
      </c>
      <c r="BH36" s="28">
        <v>26621</v>
      </c>
      <c r="BI36" s="29">
        <v>2113659</v>
      </c>
      <c r="BJ36" s="28">
        <v>1656</v>
      </c>
      <c r="BK36" s="29">
        <v>788029</v>
      </c>
      <c r="BL36" s="28">
        <v>1770</v>
      </c>
      <c r="BM36" s="30">
        <v>1294087</v>
      </c>
      <c r="BN36" s="28">
        <v>1936</v>
      </c>
      <c r="BO36" s="32">
        <v>477418</v>
      </c>
      <c r="BP36" s="28">
        <v>1636</v>
      </c>
      <c r="BQ36" s="32">
        <v>759285</v>
      </c>
      <c r="BR36" s="28">
        <v>119257</v>
      </c>
      <c r="BS36" s="29">
        <v>29535311</v>
      </c>
      <c r="BT36" s="28">
        <v>61693</v>
      </c>
      <c r="BU36" s="30">
        <v>16841283</v>
      </c>
      <c r="BV36" s="28">
        <v>38065</v>
      </c>
      <c r="BW36" s="29">
        <v>8993359</v>
      </c>
      <c r="BX36" s="28">
        <v>553</v>
      </c>
      <c r="BY36" s="29">
        <v>579441</v>
      </c>
      <c r="BZ36" s="28">
        <v>18946</v>
      </c>
      <c r="CA36" s="29">
        <v>3121228</v>
      </c>
      <c r="CB36" s="28">
        <v>21664</v>
      </c>
      <c r="CC36" s="29">
        <v>9928168</v>
      </c>
      <c r="CD36" s="28">
        <v>13307</v>
      </c>
      <c r="CE36" s="32">
        <v>6794732</v>
      </c>
      <c r="CF36" s="28">
        <v>8357</v>
      </c>
      <c r="CG36" s="30">
        <v>3133436</v>
      </c>
      <c r="CH36" s="28">
        <v>1485</v>
      </c>
      <c r="CI36" s="29">
        <v>712956</v>
      </c>
      <c r="CJ36" s="28">
        <v>13160</v>
      </c>
      <c r="CK36" s="29">
        <v>13997474</v>
      </c>
      <c r="CL36" s="28">
        <v>728</v>
      </c>
      <c r="CM36" s="32">
        <v>378107</v>
      </c>
      <c r="CN36" s="28">
        <v>2456</v>
      </c>
      <c r="CO36" s="32">
        <v>6679635</v>
      </c>
      <c r="CP36" s="28">
        <v>300</v>
      </c>
      <c r="CQ36" s="32">
        <v>119520</v>
      </c>
      <c r="CR36" s="28">
        <v>5655</v>
      </c>
      <c r="CS36" s="32">
        <v>2901552</v>
      </c>
      <c r="CT36" s="33">
        <v>4021</v>
      </c>
      <c r="CU36" s="29">
        <v>3918660</v>
      </c>
      <c r="CV36" s="28">
        <v>1131</v>
      </c>
      <c r="CW36" s="29">
        <v>13312857</v>
      </c>
      <c r="CX36" s="28">
        <v>667</v>
      </c>
      <c r="CY36" s="32">
        <v>9533222</v>
      </c>
      <c r="CZ36" s="28">
        <v>464</v>
      </c>
      <c r="DA36" s="30">
        <v>3779635</v>
      </c>
      <c r="DB36" s="28">
        <v>4253</v>
      </c>
      <c r="DC36" s="29">
        <v>9950762</v>
      </c>
      <c r="DD36" s="28">
        <v>295</v>
      </c>
      <c r="DE36" s="29">
        <v>674212</v>
      </c>
      <c r="DF36" s="28">
        <v>2920</v>
      </c>
      <c r="DG36" s="29">
        <v>6766448</v>
      </c>
      <c r="DH36" s="28">
        <v>796</v>
      </c>
      <c r="DI36" s="29">
        <v>1854998</v>
      </c>
      <c r="DJ36" s="28">
        <f>6+236</f>
        <v>242</v>
      </c>
      <c r="DK36" s="29">
        <f>49645+605459</f>
        <v>655104</v>
      </c>
      <c r="DL36" s="28">
        <v>294521</v>
      </c>
      <c r="DM36" s="29">
        <v>49593821</v>
      </c>
      <c r="DN36" s="28">
        <v>4292</v>
      </c>
      <c r="DO36" s="29">
        <v>2939221</v>
      </c>
      <c r="DP36" s="28">
        <v>87</v>
      </c>
      <c r="DQ36" s="29">
        <v>615409</v>
      </c>
      <c r="DR36" s="28">
        <v>200</v>
      </c>
      <c r="DS36" s="29">
        <v>286677</v>
      </c>
      <c r="DT36" s="28">
        <v>10553</v>
      </c>
      <c r="DU36" s="29">
        <v>2082647</v>
      </c>
      <c r="DV36" s="28">
        <v>958</v>
      </c>
      <c r="DW36" s="29">
        <v>475316</v>
      </c>
      <c r="DX36" s="28">
        <v>923</v>
      </c>
      <c r="DY36" s="29">
        <v>655107</v>
      </c>
      <c r="DZ36" s="28">
        <v>40</v>
      </c>
      <c r="EA36" s="29">
        <v>11390</v>
      </c>
      <c r="EB36" s="28">
        <v>33455</v>
      </c>
      <c r="EC36" s="29">
        <v>38561117</v>
      </c>
      <c r="ED36" s="28">
        <v>152</v>
      </c>
      <c r="EE36" s="29">
        <v>140060</v>
      </c>
      <c r="EF36" s="28">
        <v>50</v>
      </c>
      <c r="EG36" s="29">
        <v>40000</v>
      </c>
    </row>
    <row r="37" spans="1:137" ht="24" customHeight="1" x14ac:dyDescent="0.15">
      <c r="A37" s="1"/>
      <c r="B37" s="26">
        <v>1990</v>
      </c>
      <c r="C37" s="27">
        <v>2</v>
      </c>
      <c r="D37" s="28">
        <v>2641825</v>
      </c>
      <c r="E37" s="42">
        <v>393256661</v>
      </c>
      <c r="F37" s="33">
        <v>2403</v>
      </c>
      <c r="G37" s="29">
        <v>1045755</v>
      </c>
      <c r="H37" s="28">
        <v>1009539</v>
      </c>
      <c r="I37" s="29">
        <v>17768428</v>
      </c>
      <c r="J37" s="28">
        <v>1005257</v>
      </c>
      <c r="K37" s="30">
        <v>17731710</v>
      </c>
      <c r="L37" s="31">
        <v>4282</v>
      </c>
      <c r="M37" s="30">
        <v>36718</v>
      </c>
      <c r="N37" s="28">
        <v>136648</v>
      </c>
      <c r="O37" s="29">
        <v>63460687</v>
      </c>
      <c r="P37" s="28">
        <v>10256</v>
      </c>
      <c r="Q37" s="29">
        <v>4483915</v>
      </c>
      <c r="R37" s="28">
        <v>44565</v>
      </c>
      <c r="S37" s="29">
        <v>10204810</v>
      </c>
      <c r="T37" s="28">
        <v>502732</v>
      </c>
      <c r="U37" s="29">
        <v>46859700</v>
      </c>
      <c r="V37" s="28">
        <v>28410</v>
      </c>
      <c r="W37" s="29">
        <v>1328596</v>
      </c>
      <c r="X37" s="28">
        <v>121165</v>
      </c>
      <c r="Y37" s="29">
        <v>7809499</v>
      </c>
      <c r="Z37" s="28">
        <v>294</v>
      </c>
      <c r="AA37" s="29">
        <v>67064</v>
      </c>
      <c r="AB37" s="28">
        <v>92703</v>
      </c>
      <c r="AC37" s="29">
        <v>6868432</v>
      </c>
      <c r="AD37" s="28">
        <v>644</v>
      </c>
      <c r="AE37" s="29">
        <v>1709935</v>
      </c>
      <c r="AF37" s="28">
        <v>25872</v>
      </c>
      <c r="AG37" s="29">
        <v>15775920</v>
      </c>
      <c r="AH37" s="28">
        <v>3172</v>
      </c>
      <c r="AI37" s="30">
        <v>3137177</v>
      </c>
      <c r="AJ37" s="28">
        <v>403</v>
      </c>
      <c r="AK37" s="30">
        <v>260332</v>
      </c>
      <c r="AL37" s="28">
        <v>1185</v>
      </c>
      <c r="AM37" s="29">
        <v>310339</v>
      </c>
      <c r="AN37" s="28">
        <v>3605</v>
      </c>
      <c r="AO37" s="30">
        <v>1603806</v>
      </c>
      <c r="AP37" s="28">
        <v>1631</v>
      </c>
      <c r="AQ37" s="30">
        <v>1876201</v>
      </c>
      <c r="AR37" s="28">
        <v>2582</v>
      </c>
      <c r="AS37" s="30">
        <v>1558598</v>
      </c>
      <c r="AT37" s="28"/>
      <c r="AU37" s="30"/>
      <c r="AV37" s="28">
        <v>13294</v>
      </c>
      <c r="AW37" s="30">
        <v>7029467</v>
      </c>
      <c r="AX37" s="28">
        <v>489</v>
      </c>
      <c r="AY37" s="32">
        <v>719978</v>
      </c>
      <c r="AZ37" s="28">
        <v>1916</v>
      </c>
      <c r="BA37" s="30">
        <v>4203741</v>
      </c>
      <c r="BB37" s="28">
        <v>392</v>
      </c>
      <c r="BC37" s="29">
        <v>1399915</v>
      </c>
      <c r="BD37" s="28">
        <v>400</v>
      </c>
      <c r="BE37" s="32">
        <v>139122</v>
      </c>
      <c r="BF37" s="28">
        <v>1063</v>
      </c>
      <c r="BG37" s="30">
        <v>142572</v>
      </c>
      <c r="BH37" s="28">
        <v>20223</v>
      </c>
      <c r="BI37" s="29">
        <v>1738737</v>
      </c>
      <c r="BJ37" s="28">
        <v>1465</v>
      </c>
      <c r="BK37" s="29">
        <v>509750</v>
      </c>
      <c r="BL37" s="28">
        <v>1893</v>
      </c>
      <c r="BM37" s="30">
        <v>1556784</v>
      </c>
      <c r="BN37" s="28">
        <v>1734</v>
      </c>
      <c r="BO37" s="32">
        <v>541435</v>
      </c>
      <c r="BP37" s="28">
        <v>2162</v>
      </c>
      <c r="BQ37" s="32">
        <v>1016457</v>
      </c>
      <c r="BR37" s="28">
        <v>111179</v>
      </c>
      <c r="BS37" s="29">
        <v>33680242</v>
      </c>
      <c r="BT37" s="28">
        <v>66913</v>
      </c>
      <c r="BU37" s="30">
        <v>20626924</v>
      </c>
      <c r="BV37" s="28">
        <v>30614</v>
      </c>
      <c r="BW37" s="29">
        <v>8566291</v>
      </c>
      <c r="BX37" s="28">
        <v>1427</v>
      </c>
      <c r="BY37" s="29">
        <v>1367124</v>
      </c>
      <c r="BZ37" s="28">
        <v>12225</v>
      </c>
      <c r="CA37" s="29">
        <v>3119903</v>
      </c>
      <c r="CB37" s="28">
        <v>23304</v>
      </c>
      <c r="CC37" s="29">
        <v>9520556</v>
      </c>
      <c r="CD37" s="28">
        <v>14015</v>
      </c>
      <c r="CE37" s="32">
        <v>6465021</v>
      </c>
      <c r="CF37" s="28">
        <v>9289</v>
      </c>
      <c r="CG37" s="30">
        <v>3055535</v>
      </c>
      <c r="CH37" s="28">
        <v>1713</v>
      </c>
      <c r="CI37" s="29">
        <v>894131</v>
      </c>
      <c r="CJ37" s="28">
        <v>13614</v>
      </c>
      <c r="CK37" s="29">
        <v>14621761</v>
      </c>
      <c r="CL37" s="28">
        <v>766</v>
      </c>
      <c r="CM37" s="32">
        <v>548646</v>
      </c>
      <c r="CN37" s="28">
        <v>2060</v>
      </c>
      <c r="CO37" s="32">
        <v>6423557</v>
      </c>
      <c r="CP37" s="28">
        <v>276</v>
      </c>
      <c r="CQ37" s="32">
        <v>155228</v>
      </c>
      <c r="CR37" s="28">
        <v>7553</v>
      </c>
      <c r="CS37" s="32">
        <v>4828083</v>
      </c>
      <c r="CT37" s="33">
        <v>2959</v>
      </c>
      <c r="CU37" s="29">
        <v>2666247</v>
      </c>
      <c r="CV37" s="28">
        <v>1055</v>
      </c>
      <c r="CW37" s="29">
        <v>13658351</v>
      </c>
      <c r="CX37" s="28">
        <v>624</v>
      </c>
      <c r="CY37" s="32">
        <v>9532297</v>
      </c>
      <c r="CZ37" s="28">
        <v>431</v>
      </c>
      <c r="DA37" s="30">
        <v>4126054</v>
      </c>
      <c r="DB37" s="28">
        <v>4408</v>
      </c>
      <c r="DC37" s="29">
        <v>10545957</v>
      </c>
      <c r="DD37" s="28">
        <v>261</v>
      </c>
      <c r="DE37" s="29">
        <v>849477</v>
      </c>
      <c r="DF37" s="28">
        <v>2721</v>
      </c>
      <c r="DG37" s="29">
        <v>6485913</v>
      </c>
      <c r="DH37" s="28">
        <v>1129</v>
      </c>
      <c r="DI37" s="29">
        <v>2356789</v>
      </c>
      <c r="DJ37" s="28">
        <f>48+249</f>
        <v>297</v>
      </c>
      <c r="DK37" s="29">
        <f>238029+615749</f>
        <v>853778</v>
      </c>
      <c r="DL37" s="28">
        <v>349759</v>
      </c>
      <c r="DM37" s="29">
        <v>67842241</v>
      </c>
      <c r="DN37" s="28">
        <v>4962</v>
      </c>
      <c r="DO37" s="29">
        <v>3481755</v>
      </c>
      <c r="DP37" s="28">
        <v>62</v>
      </c>
      <c r="DQ37" s="29">
        <v>475672</v>
      </c>
      <c r="DR37" s="28">
        <v>234</v>
      </c>
      <c r="DS37" s="29">
        <v>420207</v>
      </c>
      <c r="DT37" s="28">
        <v>13127</v>
      </c>
      <c r="DU37" s="29">
        <v>2978125</v>
      </c>
      <c r="DV37" s="28">
        <v>1396</v>
      </c>
      <c r="DW37" s="29">
        <v>675127</v>
      </c>
      <c r="DX37" s="28">
        <v>938</v>
      </c>
      <c r="DY37" s="29">
        <v>663717</v>
      </c>
      <c r="DZ37" s="28">
        <v>54</v>
      </c>
      <c r="EA37" s="29">
        <v>6887</v>
      </c>
      <c r="EB37" s="28">
        <v>29030</v>
      </c>
      <c r="EC37" s="29">
        <v>31954494</v>
      </c>
      <c r="ED37" s="28">
        <v>124</v>
      </c>
      <c r="EE37" s="29">
        <v>139624</v>
      </c>
      <c r="EF37" s="28">
        <v>21</v>
      </c>
      <c r="EG37" s="29">
        <v>16690</v>
      </c>
    </row>
    <row r="38" spans="1:137" ht="24" customHeight="1" x14ac:dyDescent="0.15">
      <c r="A38" s="1"/>
      <c r="B38" s="26">
        <v>1991</v>
      </c>
      <c r="C38" s="27">
        <v>3</v>
      </c>
      <c r="D38" s="28">
        <v>2260348</v>
      </c>
      <c r="E38" s="42">
        <v>406490299</v>
      </c>
      <c r="F38" s="33">
        <v>14810</v>
      </c>
      <c r="G38" s="29">
        <v>1891275</v>
      </c>
      <c r="H38" s="28">
        <v>733200</v>
      </c>
      <c r="I38" s="29">
        <v>15459761</v>
      </c>
      <c r="J38" s="28">
        <v>730052</v>
      </c>
      <c r="K38" s="30">
        <v>15415439</v>
      </c>
      <c r="L38" s="31">
        <v>3148</v>
      </c>
      <c r="M38" s="30">
        <v>44322</v>
      </c>
      <c r="N38" s="28">
        <v>127772</v>
      </c>
      <c r="O38" s="29">
        <v>46093355</v>
      </c>
      <c r="P38" s="28">
        <v>15840</v>
      </c>
      <c r="Q38" s="29">
        <v>4248367</v>
      </c>
      <c r="R38" s="28">
        <v>47947</v>
      </c>
      <c r="S38" s="29">
        <v>13737213</v>
      </c>
      <c r="T38" s="28">
        <v>464869</v>
      </c>
      <c r="U38" s="29">
        <v>64769146</v>
      </c>
      <c r="V38" s="28">
        <v>22785</v>
      </c>
      <c r="W38" s="29">
        <v>1643867</v>
      </c>
      <c r="X38" s="28">
        <v>111029</v>
      </c>
      <c r="Y38" s="29">
        <v>11177962</v>
      </c>
      <c r="Z38" s="28">
        <v>267</v>
      </c>
      <c r="AA38" s="29">
        <v>94435</v>
      </c>
      <c r="AB38" s="28">
        <v>59804</v>
      </c>
      <c r="AC38" s="29">
        <v>6439521</v>
      </c>
      <c r="AD38" s="28">
        <v>989</v>
      </c>
      <c r="AE38" s="29">
        <v>2230564</v>
      </c>
      <c r="AF38" s="28">
        <v>27743</v>
      </c>
      <c r="AG38" s="29">
        <v>16026706</v>
      </c>
      <c r="AH38" s="28">
        <v>3038</v>
      </c>
      <c r="AI38" s="30">
        <v>3063537</v>
      </c>
      <c r="AJ38" s="28">
        <v>373</v>
      </c>
      <c r="AK38" s="30">
        <v>254868</v>
      </c>
      <c r="AL38" s="28">
        <v>849</v>
      </c>
      <c r="AM38" s="29">
        <v>240445</v>
      </c>
      <c r="AN38" s="28">
        <v>3093</v>
      </c>
      <c r="AO38" s="30">
        <v>1481263</v>
      </c>
      <c r="AP38" s="28">
        <v>1280</v>
      </c>
      <c r="AQ38" s="30">
        <v>1448740</v>
      </c>
      <c r="AR38" s="28">
        <v>3994</v>
      </c>
      <c r="AS38" s="30">
        <v>2255338</v>
      </c>
      <c r="AT38" s="28"/>
      <c r="AU38" s="30"/>
      <c r="AV38" s="28">
        <v>15116</v>
      </c>
      <c r="AW38" s="30">
        <v>7282515</v>
      </c>
      <c r="AX38" s="28">
        <v>495</v>
      </c>
      <c r="AY38" s="32">
        <v>714547</v>
      </c>
      <c r="AZ38" s="28">
        <v>1795</v>
      </c>
      <c r="BA38" s="30">
        <v>4313105</v>
      </c>
      <c r="BB38" s="28">
        <v>281</v>
      </c>
      <c r="BC38" s="29">
        <v>1149975</v>
      </c>
      <c r="BD38" s="28">
        <v>128</v>
      </c>
      <c r="BE38" s="32">
        <v>33191</v>
      </c>
      <c r="BF38" s="28">
        <v>1411</v>
      </c>
      <c r="BG38" s="30">
        <v>197348</v>
      </c>
      <c r="BH38" s="28">
        <v>31715</v>
      </c>
      <c r="BI38" s="29">
        <v>2163611</v>
      </c>
      <c r="BJ38" s="28">
        <v>1299</v>
      </c>
      <c r="BK38" s="29">
        <v>534816</v>
      </c>
      <c r="BL38" s="28">
        <v>1075</v>
      </c>
      <c r="BM38" s="30">
        <v>1143192</v>
      </c>
      <c r="BN38" s="28">
        <v>1996</v>
      </c>
      <c r="BO38" s="32">
        <v>541891</v>
      </c>
      <c r="BP38" s="28">
        <v>1553</v>
      </c>
      <c r="BQ38" s="32">
        <v>866170</v>
      </c>
      <c r="BR38" s="28">
        <v>120283</v>
      </c>
      <c r="BS38" s="29">
        <v>33767334</v>
      </c>
      <c r="BT38" s="28">
        <v>93188</v>
      </c>
      <c r="BU38" s="30">
        <v>24575763</v>
      </c>
      <c r="BV38" s="28">
        <v>12065</v>
      </c>
      <c r="BW38" s="29">
        <v>4852190</v>
      </c>
      <c r="BX38" s="28">
        <v>1502</v>
      </c>
      <c r="BY38" s="29">
        <v>1587264</v>
      </c>
      <c r="BZ38" s="28">
        <v>13528</v>
      </c>
      <c r="CA38" s="29">
        <v>2752117</v>
      </c>
      <c r="CB38" s="28">
        <v>20970</v>
      </c>
      <c r="CC38" s="29">
        <v>10308534</v>
      </c>
      <c r="CD38" s="28">
        <v>12356</v>
      </c>
      <c r="CE38" s="32">
        <v>7079222</v>
      </c>
      <c r="CF38" s="28">
        <v>8614</v>
      </c>
      <c r="CG38" s="30">
        <v>3229312</v>
      </c>
      <c r="CH38" s="28">
        <v>1538</v>
      </c>
      <c r="CI38" s="29">
        <v>776376</v>
      </c>
      <c r="CJ38" s="28">
        <v>18272</v>
      </c>
      <c r="CK38" s="29">
        <v>22603657</v>
      </c>
      <c r="CL38" s="28">
        <v>1117</v>
      </c>
      <c r="CM38" s="32">
        <v>899644</v>
      </c>
      <c r="CN38" s="28">
        <v>2144</v>
      </c>
      <c r="CO38" s="32">
        <v>8372191</v>
      </c>
      <c r="CP38" s="28">
        <v>381</v>
      </c>
      <c r="CQ38" s="32">
        <v>546931</v>
      </c>
      <c r="CR38" s="28">
        <v>13151</v>
      </c>
      <c r="CS38" s="32">
        <v>12012828</v>
      </c>
      <c r="CT38" s="33">
        <v>1479</v>
      </c>
      <c r="CU38" s="29">
        <v>772063</v>
      </c>
      <c r="CV38" s="28">
        <v>776</v>
      </c>
      <c r="CW38" s="29">
        <v>11362852</v>
      </c>
      <c r="CX38" s="28">
        <v>397</v>
      </c>
      <c r="CY38" s="32">
        <v>7324822</v>
      </c>
      <c r="CZ38" s="28">
        <v>379</v>
      </c>
      <c r="DA38" s="30">
        <v>4038030</v>
      </c>
      <c r="DB38" s="28">
        <v>4310</v>
      </c>
      <c r="DC38" s="29">
        <v>10884449</v>
      </c>
      <c r="DD38" s="28">
        <v>235</v>
      </c>
      <c r="DE38" s="29">
        <v>687423</v>
      </c>
      <c r="DF38" s="28">
        <v>2191</v>
      </c>
      <c r="DG38" s="29">
        <v>5288021</v>
      </c>
      <c r="DH38" s="28">
        <v>823</v>
      </c>
      <c r="DI38" s="29">
        <v>2040432</v>
      </c>
      <c r="DJ38" s="28">
        <f>35+1026</f>
        <v>1061</v>
      </c>
      <c r="DK38" s="29">
        <f>170219+2698354</f>
        <v>2868573</v>
      </c>
      <c r="DL38" s="28">
        <v>298492</v>
      </c>
      <c r="DM38" s="29">
        <v>61383211</v>
      </c>
      <c r="DN38" s="28">
        <v>5595</v>
      </c>
      <c r="DO38" s="29">
        <v>3746179</v>
      </c>
      <c r="DP38" s="28">
        <v>53</v>
      </c>
      <c r="DQ38" s="29">
        <v>401561</v>
      </c>
      <c r="DR38" s="28">
        <v>309</v>
      </c>
      <c r="DS38" s="29">
        <v>597104</v>
      </c>
      <c r="DT38" s="28">
        <v>16685</v>
      </c>
      <c r="DU38" s="29">
        <v>3632508</v>
      </c>
      <c r="DV38" s="28">
        <v>1584</v>
      </c>
      <c r="DW38" s="29">
        <v>692681</v>
      </c>
      <c r="DX38" s="28">
        <v>872</v>
      </c>
      <c r="DY38" s="29">
        <v>475840</v>
      </c>
      <c r="DZ38" s="28">
        <v>38</v>
      </c>
      <c r="EA38" s="29">
        <v>13026</v>
      </c>
      <c r="EB38" s="28">
        <v>23671</v>
      </c>
      <c r="EC38" s="29">
        <v>37800777</v>
      </c>
      <c r="ED38" s="28">
        <v>168</v>
      </c>
      <c r="EE38" s="29">
        <v>184570</v>
      </c>
      <c r="EF38" s="28">
        <v>19</v>
      </c>
      <c r="EG38" s="29">
        <v>4305</v>
      </c>
    </row>
    <row r="39" spans="1:137" ht="24" customHeight="1" x14ac:dyDescent="0.15">
      <c r="A39" s="1"/>
      <c r="B39" s="26">
        <v>1992</v>
      </c>
      <c r="C39" s="27">
        <v>4</v>
      </c>
      <c r="D39" s="28">
        <v>1702555</v>
      </c>
      <c r="E39" s="42">
        <v>346084413</v>
      </c>
      <c r="F39" s="33">
        <v>3381</v>
      </c>
      <c r="G39" s="29">
        <v>1022687</v>
      </c>
      <c r="H39" s="28">
        <v>189546</v>
      </c>
      <c r="I39" s="29">
        <v>4107838</v>
      </c>
      <c r="J39" s="28">
        <v>186591</v>
      </c>
      <c r="K39" s="30">
        <v>4071492</v>
      </c>
      <c r="L39" s="31">
        <v>2955</v>
      </c>
      <c r="M39" s="30">
        <v>36346</v>
      </c>
      <c r="N39" s="28">
        <v>84742</v>
      </c>
      <c r="O39" s="29">
        <v>48762459</v>
      </c>
      <c r="P39" s="28">
        <v>18515</v>
      </c>
      <c r="Q39" s="29">
        <v>3713289</v>
      </c>
      <c r="R39" s="28">
        <v>65422</v>
      </c>
      <c r="S39" s="29">
        <v>17758119</v>
      </c>
      <c r="T39" s="28">
        <v>406651</v>
      </c>
      <c r="U39" s="29">
        <v>43440887</v>
      </c>
      <c r="V39" s="28">
        <v>25877</v>
      </c>
      <c r="W39" s="29">
        <v>2008375</v>
      </c>
      <c r="X39" s="28">
        <v>85428</v>
      </c>
      <c r="Y39" s="29">
        <v>6769812</v>
      </c>
      <c r="Z39" s="28">
        <v>11182</v>
      </c>
      <c r="AA39" s="29">
        <v>227718</v>
      </c>
      <c r="AB39" s="28">
        <v>66779</v>
      </c>
      <c r="AC39" s="29">
        <v>5854066</v>
      </c>
      <c r="AD39" s="28">
        <v>956</v>
      </c>
      <c r="AE39" s="29">
        <v>2154919</v>
      </c>
      <c r="AF39" s="28">
        <v>31412</v>
      </c>
      <c r="AG39" s="29">
        <v>15721594</v>
      </c>
      <c r="AH39" s="28">
        <v>3562</v>
      </c>
      <c r="AI39" s="30">
        <v>2926097</v>
      </c>
      <c r="AJ39" s="28">
        <v>356</v>
      </c>
      <c r="AK39" s="30">
        <v>202775</v>
      </c>
      <c r="AL39" s="28">
        <v>1091</v>
      </c>
      <c r="AM39" s="29">
        <v>259113</v>
      </c>
      <c r="AN39" s="28">
        <v>3636</v>
      </c>
      <c r="AO39" s="30">
        <v>1610720</v>
      </c>
      <c r="AP39" s="28">
        <v>1446</v>
      </c>
      <c r="AQ39" s="30">
        <v>1374671</v>
      </c>
      <c r="AR39" s="28">
        <v>5117</v>
      </c>
      <c r="AS39" s="30">
        <v>2493071</v>
      </c>
      <c r="AT39" s="28"/>
      <c r="AU39" s="30"/>
      <c r="AV39" s="28">
        <v>16204</v>
      </c>
      <c r="AW39" s="30">
        <v>6855147</v>
      </c>
      <c r="AX39" s="28">
        <v>884</v>
      </c>
      <c r="AY39" s="32">
        <v>776157</v>
      </c>
      <c r="AZ39" s="28">
        <v>2082</v>
      </c>
      <c r="BA39" s="30">
        <v>4806418</v>
      </c>
      <c r="BB39" s="28">
        <v>249</v>
      </c>
      <c r="BC39" s="29">
        <v>889179</v>
      </c>
      <c r="BD39" s="28">
        <v>194</v>
      </c>
      <c r="BE39" s="32">
        <v>151155</v>
      </c>
      <c r="BF39" s="28">
        <v>1159</v>
      </c>
      <c r="BG39" s="30">
        <v>123979</v>
      </c>
      <c r="BH39" s="28">
        <v>35012</v>
      </c>
      <c r="BI39" s="29">
        <v>1650684</v>
      </c>
      <c r="BJ39" s="28">
        <v>1068</v>
      </c>
      <c r="BK39" s="29">
        <v>729656</v>
      </c>
      <c r="BL39" s="28">
        <v>1023</v>
      </c>
      <c r="BM39" s="30">
        <v>1116624</v>
      </c>
      <c r="BN39" s="28">
        <v>2044</v>
      </c>
      <c r="BO39" s="32">
        <v>483904</v>
      </c>
      <c r="BP39" s="28">
        <v>1607</v>
      </c>
      <c r="BQ39" s="32">
        <v>877064</v>
      </c>
      <c r="BR39" s="28">
        <v>159749</v>
      </c>
      <c r="BS39" s="29">
        <v>22683252</v>
      </c>
      <c r="BT39" s="28">
        <v>148644</v>
      </c>
      <c r="BU39" s="30">
        <v>18947266</v>
      </c>
      <c r="BV39" s="28">
        <v>5654</v>
      </c>
      <c r="BW39" s="29">
        <v>2079461</v>
      </c>
      <c r="BX39" s="28">
        <v>1014</v>
      </c>
      <c r="BY39" s="29">
        <v>927765</v>
      </c>
      <c r="BZ39" s="28">
        <v>4437</v>
      </c>
      <c r="CA39" s="29">
        <v>728760</v>
      </c>
      <c r="CB39" s="28">
        <v>20748</v>
      </c>
      <c r="CC39" s="29">
        <v>10011505</v>
      </c>
      <c r="CD39" s="28">
        <v>14944</v>
      </c>
      <c r="CE39" s="32">
        <v>7491873</v>
      </c>
      <c r="CF39" s="28">
        <v>5804</v>
      </c>
      <c r="CG39" s="30">
        <v>2519632</v>
      </c>
      <c r="CH39" s="28">
        <v>1077</v>
      </c>
      <c r="CI39" s="29">
        <v>589307</v>
      </c>
      <c r="CJ39" s="28">
        <v>17650</v>
      </c>
      <c r="CK39" s="29">
        <v>16844328</v>
      </c>
      <c r="CL39" s="28">
        <v>1173</v>
      </c>
      <c r="CM39" s="32">
        <v>914602</v>
      </c>
      <c r="CN39" s="28">
        <v>2272</v>
      </c>
      <c r="CO39" s="32">
        <v>7517849</v>
      </c>
      <c r="CP39" s="28">
        <v>463</v>
      </c>
      <c r="CQ39" s="32">
        <v>288379</v>
      </c>
      <c r="CR39" s="28">
        <v>12276</v>
      </c>
      <c r="CS39" s="32">
        <v>6936890</v>
      </c>
      <c r="CT39" s="33">
        <v>1466</v>
      </c>
      <c r="CU39" s="29">
        <v>1186608</v>
      </c>
      <c r="CV39" s="28">
        <v>735</v>
      </c>
      <c r="CW39" s="29">
        <v>9654187</v>
      </c>
      <c r="CX39" s="28">
        <v>326</v>
      </c>
      <c r="CY39" s="32">
        <v>5910699</v>
      </c>
      <c r="CZ39" s="28">
        <v>409</v>
      </c>
      <c r="DA39" s="30">
        <v>3743488</v>
      </c>
      <c r="DB39" s="28">
        <v>4888</v>
      </c>
      <c r="DC39" s="29">
        <v>12584367</v>
      </c>
      <c r="DD39" s="28">
        <v>248</v>
      </c>
      <c r="DE39" s="29">
        <v>810234</v>
      </c>
      <c r="DF39" s="28">
        <v>2118</v>
      </c>
      <c r="DG39" s="29">
        <v>5438331</v>
      </c>
      <c r="DH39" s="28">
        <v>868</v>
      </c>
      <c r="DI39" s="29">
        <v>1991090</v>
      </c>
      <c r="DJ39" s="28">
        <f>22+1632</f>
        <v>1654</v>
      </c>
      <c r="DK39" s="29">
        <f>105434+4239278</f>
        <v>4344712</v>
      </c>
      <c r="DL39" s="28">
        <v>320775</v>
      </c>
      <c r="DM39" s="29">
        <v>55409225</v>
      </c>
      <c r="DN39" s="28">
        <v>5039</v>
      </c>
      <c r="DO39" s="29">
        <v>3746199</v>
      </c>
      <c r="DP39" s="28">
        <v>50</v>
      </c>
      <c r="DQ39" s="29">
        <v>403798</v>
      </c>
      <c r="DR39" s="28">
        <v>348</v>
      </c>
      <c r="DS39" s="29">
        <v>654961</v>
      </c>
      <c r="DT39" s="28">
        <v>14798</v>
      </c>
      <c r="DU39" s="29">
        <v>3382258</v>
      </c>
      <c r="DV39" s="28">
        <v>1344</v>
      </c>
      <c r="DW39" s="29">
        <v>620617</v>
      </c>
      <c r="DX39" s="28">
        <v>892</v>
      </c>
      <c r="DY39" s="29">
        <v>553311</v>
      </c>
      <c r="DZ39" s="28">
        <v>28</v>
      </c>
      <c r="EA39" s="29">
        <v>10651</v>
      </c>
      <c r="EB39" s="28">
        <v>30253</v>
      </c>
      <c r="EC39" s="29">
        <v>35198875</v>
      </c>
      <c r="ED39" s="28">
        <v>151</v>
      </c>
      <c r="EE39" s="29">
        <v>89538</v>
      </c>
      <c r="EF39" s="28" t="s">
        <v>47</v>
      </c>
      <c r="EG39" s="29" t="s">
        <v>48</v>
      </c>
    </row>
    <row r="40" spans="1:137" ht="24" customHeight="1" x14ac:dyDescent="0.15">
      <c r="A40" s="1"/>
      <c r="B40" s="26">
        <v>1993</v>
      </c>
      <c r="C40" s="27">
        <v>5</v>
      </c>
      <c r="D40" s="28">
        <v>1493565</v>
      </c>
      <c r="E40" s="42">
        <v>323827849</v>
      </c>
      <c r="F40" s="33">
        <v>2474</v>
      </c>
      <c r="G40" s="29">
        <v>864074</v>
      </c>
      <c r="H40" s="28">
        <v>23465</v>
      </c>
      <c r="I40" s="29">
        <v>228148</v>
      </c>
      <c r="J40" s="28">
        <v>16601</v>
      </c>
      <c r="K40" s="30">
        <v>181026</v>
      </c>
      <c r="L40" s="31">
        <v>6864</v>
      </c>
      <c r="M40" s="30">
        <v>47122</v>
      </c>
      <c r="N40" s="28">
        <v>121761</v>
      </c>
      <c r="O40" s="29">
        <v>59483316</v>
      </c>
      <c r="P40" s="28">
        <v>19163</v>
      </c>
      <c r="Q40" s="29">
        <v>5870478</v>
      </c>
      <c r="R40" s="28">
        <v>67417</v>
      </c>
      <c r="S40" s="29">
        <v>17119034</v>
      </c>
      <c r="T40" s="28">
        <v>333129</v>
      </c>
      <c r="U40" s="29">
        <v>33406537</v>
      </c>
      <c r="V40" s="28">
        <v>6610</v>
      </c>
      <c r="W40" s="29">
        <v>1067879</v>
      </c>
      <c r="X40" s="28">
        <v>116351</v>
      </c>
      <c r="Y40" s="29">
        <v>5445101</v>
      </c>
      <c r="Z40" s="28">
        <v>5956</v>
      </c>
      <c r="AA40" s="29">
        <v>155879</v>
      </c>
      <c r="AB40" s="28">
        <v>82329</v>
      </c>
      <c r="AC40" s="29">
        <v>6025001</v>
      </c>
      <c r="AD40" s="28">
        <v>623</v>
      </c>
      <c r="AE40" s="29">
        <v>1536704</v>
      </c>
      <c r="AF40" s="28">
        <v>35258</v>
      </c>
      <c r="AG40" s="29">
        <v>15579112</v>
      </c>
      <c r="AH40" s="28">
        <v>3328</v>
      </c>
      <c r="AI40" s="30">
        <v>2790135</v>
      </c>
      <c r="AJ40" s="28">
        <v>1339</v>
      </c>
      <c r="AK40" s="30">
        <v>334654</v>
      </c>
      <c r="AL40" s="28">
        <v>939</v>
      </c>
      <c r="AM40" s="29">
        <v>211755</v>
      </c>
      <c r="AN40" s="28">
        <v>3713</v>
      </c>
      <c r="AO40" s="30">
        <v>1505376</v>
      </c>
      <c r="AP40" s="28">
        <v>2709</v>
      </c>
      <c r="AQ40" s="30">
        <v>2222158</v>
      </c>
      <c r="AR40" s="28">
        <v>4405</v>
      </c>
      <c r="AS40" s="30">
        <v>2077941</v>
      </c>
      <c r="AT40" s="28"/>
      <c r="AU40" s="30"/>
      <c r="AV40" s="28">
        <v>18825</v>
      </c>
      <c r="AW40" s="30">
        <v>6437093</v>
      </c>
      <c r="AX40" s="28">
        <v>1443</v>
      </c>
      <c r="AY40" s="32">
        <v>1073098</v>
      </c>
      <c r="AZ40" s="28">
        <v>2293</v>
      </c>
      <c r="BA40" s="30">
        <v>4960650</v>
      </c>
      <c r="BB40" s="28">
        <v>154</v>
      </c>
      <c r="BC40" s="29">
        <v>744423</v>
      </c>
      <c r="BD40" s="28">
        <v>95</v>
      </c>
      <c r="BE40" s="32">
        <v>79697</v>
      </c>
      <c r="BF40" s="28">
        <v>1116</v>
      </c>
      <c r="BG40" s="30">
        <v>107741</v>
      </c>
      <c r="BH40" s="28">
        <v>29845</v>
      </c>
      <c r="BI40" s="29">
        <v>1449597</v>
      </c>
      <c r="BJ40" s="28">
        <v>1505</v>
      </c>
      <c r="BK40" s="29">
        <v>847222</v>
      </c>
      <c r="BL40" s="28">
        <v>2470</v>
      </c>
      <c r="BM40" s="30">
        <v>1872257</v>
      </c>
      <c r="BN40" s="28">
        <v>1884</v>
      </c>
      <c r="BO40" s="32">
        <v>468472</v>
      </c>
      <c r="BP40" s="28">
        <v>2086</v>
      </c>
      <c r="BQ40" s="32">
        <v>950710</v>
      </c>
      <c r="BR40" s="28">
        <v>93531</v>
      </c>
      <c r="BS40" s="29">
        <v>18326018</v>
      </c>
      <c r="BT40" s="28">
        <v>84463</v>
      </c>
      <c r="BU40" s="30">
        <v>15607909</v>
      </c>
      <c r="BV40" s="28">
        <v>705</v>
      </c>
      <c r="BW40" s="29">
        <v>211125</v>
      </c>
      <c r="BX40" s="28">
        <v>1348</v>
      </c>
      <c r="BY40" s="29">
        <v>1468459</v>
      </c>
      <c r="BZ40" s="28">
        <v>7015</v>
      </c>
      <c r="CA40" s="29">
        <v>1038525</v>
      </c>
      <c r="CB40" s="28">
        <v>22247</v>
      </c>
      <c r="CC40" s="29">
        <v>6956446</v>
      </c>
      <c r="CD40" s="28">
        <v>16792</v>
      </c>
      <c r="CE40" s="32">
        <v>5308318</v>
      </c>
      <c r="CF40" s="28">
        <v>5455</v>
      </c>
      <c r="CG40" s="30">
        <v>1648128</v>
      </c>
      <c r="CH40" s="28">
        <v>1156</v>
      </c>
      <c r="CI40" s="29">
        <v>637788</v>
      </c>
      <c r="CJ40" s="28">
        <v>14212</v>
      </c>
      <c r="CK40" s="29">
        <v>14789750</v>
      </c>
      <c r="CL40" s="28">
        <v>313</v>
      </c>
      <c r="CM40" s="32">
        <v>317142</v>
      </c>
      <c r="CN40" s="28">
        <v>2447</v>
      </c>
      <c r="CO40" s="32">
        <v>6682256</v>
      </c>
      <c r="CP40" s="28">
        <v>643</v>
      </c>
      <c r="CQ40" s="32">
        <v>409188</v>
      </c>
      <c r="CR40" s="28">
        <v>9090</v>
      </c>
      <c r="CS40" s="32">
        <v>6388569</v>
      </c>
      <c r="CT40" s="33">
        <v>1719</v>
      </c>
      <c r="CU40" s="29">
        <v>992595</v>
      </c>
      <c r="CV40" s="28">
        <v>822</v>
      </c>
      <c r="CW40" s="29">
        <v>8920626</v>
      </c>
      <c r="CX40" s="28">
        <v>403</v>
      </c>
      <c r="CY40" s="32">
        <v>5509197</v>
      </c>
      <c r="CZ40" s="28">
        <v>419</v>
      </c>
      <c r="DA40" s="30">
        <v>3411429</v>
      </c>
      <c r="DB40" s="28">
        <v>4599</v>
      </c>
      <c r="DC40" s="29">
        <v>9935656</v>
      </c>
      <c r="DD40" s="28">
        <v>268</v>
      </c>
      <c r="DE40" s="29">
        <v>614443</v>
      </c>
      <c r="DF40" s="28">
        <v>1937</v>
      </c>
      <c r="DG40" s="29">
        <v>4398483</v>
      </c>
      <c r="DH40" s="28">
        <v>1030</v>
      </c>
      <c r="DI40" s="29">
        <v>2399490</v>
      </c>
      <c r="DJ40" s="28">
        <f>20+1344</f>
        <v>1364</v>
      </c>
      <c r="DK40" s="29">
        <f>86104+2437136</f>
        <v>2523240</v>
      </c>
      <c r="DL40" s="28">
        <v>369803</v>
      </c>
      <c r="DM40" s="29">
        <v>47022146</v>
      </c>
      <c r="DN40" s="28">
        <v>5468</v>
      </c>
      <c r="DO40" s="29">
        <v>3682641</v>
      </c>
      <c r="DP40" s="28">
        <v>46</v>
      </c>
      <c r="DQ40" s="29">
        <v>372026</v>
      </c>
      <c r="DR40" s="28">
        <v>300</v>
      </c>
      <c r="DS40" s="29">
        <v>673351</v>
      </c>
      <c r="DT40" s="28">
        <v>14401</v>
      </c>
      <c r="DU40" s="29">
        <v>3532717</v>
      </c>
      <c r="DV40" s="28">
        <v>1161</v>
      </c>
      <c r="DW40" s="29">
        <v>522246</v>
      </c>
      <c r="DX40" s="28">
        <v>705</v>
      </c>
      <c r="DY40" s="29">
        <v>420411</v>
      </c>
      <c r="DZ40" s="28">
        <v>29</v>
      </c>
      <c r="EA40" s="29">
        <v>14745</v>
      </c>
      <c r="EB40" s="28">
        <v>30140</v>
      </c>
      <c r="EC40" s="29">
        <v>36715888</v>
      </c>
      <c r="ED40" s="28">
        <v>120</v>
      </c>
      <c r="EE40" s="29">
        <v>93609</v>
      </c>
      <c r="EF40" s="28" t="s">
        <v>45</v>
      </c>
      <c r="EG40" s="29" t="s">
        <v>45</v>
      </c>
    </row>
    <row r="41" spans="1:137" ht="24" customHeight="1" x14ac:dyDescent="0.15">
      <c r="A41" s="1"/>
      <c r="B41" s="26">
        <v>1994</v>
      </c>
      <c r="C41" s="27">
        <v>6</v>
      </c>
      <c r="D41" s="28">
        <v>1562209</v>
      </c>
      <c r="E41" s="42">
        <v>290570711</v>
      </c>
      <c r="F41" s="33">
        <v>3177</v>
      </c>
      <c r="G41" s="29">
        <v>1289848</v>
      </c>
      <c r="H41" s="28">
        <v>21616</v>
      </c>
      <c r="I41" s="29">
        <v>221975</v>
      </c>
      <c r="J41" s="28">
        <v>20594</v>
      </c>
      <c r="K41" s="30">
        <v>213816</v>
      </c>
      <c r="L41" s="31">
        <v>1022</v>
      </c>
      <c r="M41" s="30">
        <v>8159</v>
      </c>
      <c r="N41" s="28">
        <v>144099</v>
      </c>
      <c r="O41" s="29">
        <v>38749442</v>
      </c>
      <c r="P41" s="28">
        <v>26781</v>
      </c>
      <c r="Q41" s="29">
        <v>4348309</v>
      </c>
      <c r="R41" s="28">
        <v>69693</v>
      </c>
      <c r="S41" s="29">
        <v>15983603</v>
      </c>
      <c r="T41" s="28">
        <v>349997</v>
      </c>
      <c r="U41" s="29">
        <v>32157555</v>
      </c>
      <c r="V41" s="28">
        <v>5130</v>
      </c>
      <c r="W41" s="29">
        <v>949258</v>
      </c>
      <c r="X41" s="28">
        <v>143278</v>
      </c>
      <c r="Y41" s="29">
        <v>5224810</v>
      </c>
      <c r="Z41" s="28">
        <v>6485</v>
      </c>
      <c r="AA41" s="29">
        <v>185665</v>
      </c>
      <c r="AB41" s="28">
        <v>72522</v>
      </c>
      <c r="AC41" s="29">
        <v>4584561</v>
      </c>
      <c r="AD41" s="28">
        <v>558</v>
      </c>
      <c r="AE41" s="29">
        <v>1348136</v>
      </c>
      <c r="AF41" s="28">
        <v>35527</v>
      </c>
      <c r="AG41" s="29">
        <v>14008359</v>
      </c>
      <c r="AH41" s="28">
        <v>3152</v>
      </c>
      <c r="AI41" s="30">
        <v>2491300</v>
      </c>
      <c r="AJ41" s="28">
        <v>1987</v>
      </c>
      <c r="AK41" s="30">
        <v>515615</v>
      </c>
      <c r="AL41" s="28">
        <v>721</v>
      </c>
      <c r="AM41" s="29">
        <v>161531</v>
      </c>
      <c r="AN41" s="28">
        <v>3362</v>
      </c>
      <c r="AO41" s="30">
        <v>1378838</v>
      </c>
      <c r="AP41" s="28">
        <v>2186</v>
      </c>
      <c r="AQ41" s="30">
        <v>1358241</v>
      </c>
      <c r="AR41" s="28">
        <v>3257</v>
      </c>
      <c r="AS41" s="30">
        <v>1606111</v>
      </c>
      <c r="AT41" s="28"/>
      <c r="AU41" s="30"/>
      <c r="AV41" s="28">
        <v>20862</v>
      </c>
      <c r="AW41" s="30">
        <v>6496723</v>
      </c>
      <c r="AX41" s="28">
        <v>1086</v>
      </c>
      <c r="AY41" s="32">
        <v>789938</v>
      </c>
      <c r="AZ41" s="28">
        <v>2060</v>
      </c>
      <c r="BA41" s="30">
        <v>4650055</v>
      </c>
      <c r="BB41" s="28">
        <v>301</v>
      </c>
      <c r="BC41" s="29">
        <v>941584</v>
      </c>
      <c r="BD41" s="28">
        <v>475</v>
      </c>
      <c r="BE41" s="32">
        <v>300592</v>
      </c>
      <c r="BF41" s="28">
        <v>1102</v>
      </c>
      <c r="BG41" s="30">
        <v>112803</v>
      </c>
      <c r="BH41" s="28">
        <v>30642</v>
      </c>
      <c r="BI41" s="29">
        <v>1078788</v>
      </c>
      <c r="BJ41" s="28">
        <v>1229</v>
      </c>
      <c r="BK41" s="29">
        <v>1022247</v>
      </c>
      <c r="BL41" s="28">
        <v>1971</v>
      </c>
      <c r="BM41" s="30">
        <v>1929985</v>
      </c>
      <c r="BN41" s="28">
        <v>1418</v>
      </c>
      <c r="BO41" s="32">
        <v>368949</v>
      </c>
      <c r="BP41" s="28">
        <v>1703</v>
      </c>
      <c r="BQ41" s="32">
        <v>836561</v>
      </c>
      <c r="BR41" s="28">
        <v>124439</v>
      </c>
      <c r="BS41" s="29">
        <v>24767380</v>
      </c>
      <c r="BT41" s="28">
        <v>118093</v>
      </c>
      <c r="BU41" s="30">
        <v>22878550</v>
      </c>
      <c r="BV41" s="28">
        <v>3200</v>
      </c>
      <c r="BW41" s="29">
        <v>485305</v>
      </c>
      <c r="BX41" s="28">
        <v>1080</v>
      </c>
      <c r="BY41" s="29">
        <v>1188286</v>
      </c>
      <c r="BZ41" s="28">
        <v>2066</v>
      </c>
      <c r="CA41" s="29">
        <v>215239</v>
      </c>
      <c r="CB41" s="28">
        <v>22375</v>
      </c>
      <c r="CC41" s="29">
        <v>5454888</v>
      </c>
      <c r="CD41" s="28">
        <v>18192</v>
      </c>
      <c r="CE41" s="32">
        <v>4637602</v>
      </c>
      <c r="CF41" s="28">
        <v>4183</v>
      </c>
      <c r="CG41" s="30">
        <v>816986</v>
      </c>
      <c r="CH41" s="28">
        <v>1200</v>
      </c>
      <c r="CI41" s="29">
        <v>664720</v>
      </c>
      <c r="CJ41" s="28">
        <v>12627</v>
      </c>
      <c r="CK41" s="29">
        <v>15233485</v>
      </c>
      <c r="CL41" s="28">
        <v>310</v>
      </c>
      <c r="CM41" s="32">
        <v>336084</v>
      </c>
      <c r="CN41" s="28">
        <v>2800</v>
      </c>
      <c r="CO41" s="32">
        <v>8465305</v>
      </c>
      <c r="CP41" s="28">
        <v>299</v>
      </c>
      <c r="CQ41" s="32">
        <v>223082</v>
      </c>
      <c r="CR41" s="28">
        <v>7519</v>
      </c>
      <c r="CS41" s="32">
        <v>5734522</v>
      </c>
      <c r="CT41" s="33">
        <v>1699</v>
      </c>
      <c r="CU41" s="29">
        <v>474492</v>
      </c>
      <c r="CV41" s="28">
        <v>811</v>
      </c>
      <c r="CW41" s="29">
        <v>8768722</v>
      </c>
      <c r="CX41" s="28">
        <v>432</v>
      </c>
      <c r="CY41" s="32">
        <v>5649834</v>
      </c>
      <c r="CZ41" s="28">
        <v>379</v>
      </c>
      <c r="DA41" s="30">
        <v>3118888</v>
      </c>
      <c r="DB41" s="28">
        <v>3443</v>
      </c>
      <c r="DC41" s="29">
        <v>7533634</v>
      </c>
      <c r="DD41" s="28">
        <v>271</v>
      </c>
      <c r="DE41" s="29">
        <v>674601</v>
      </c>
      <c r="DF41" s="28">
        <v>2170</v>
      </c>
      <c r="DG41" s="29">
        <v>4009950</v>
      </c>
      <c r="DH41" s="28">
        <v>833</v>
      </c>
      <c r="DI41" s="29">
        <v>2445287</v>
      </c>
      <c r="DJ41" s="28">
        <f>36+133</f>
        <v>169</v>
      </c>
      <c r="DK41" s="29">
        <f>115645+288151</f>
        <v>403796</v>
      </c>
      <c r="DL41" s="28">
        <v>367535</v>
      </c>
      <c r="DM41" s="29">
        <v>52287368</v>
      </c>
      <c r="DN41" s="28">
        <v>5651</v>
      </c>
      <c r="DO41" s="29">
        <v>3350488</v>
      </c>
      <c r="DP41" s="28">
        <v>31</v>
      </c>
      <c r="DQ41" s="29">
        <v>270993</v>
      </c>
      <c r="DR41" s="28">
        <v>352</v>
      </c>
      <c r="DS41" s="29">
        <v>771578</v>
      </c>
      <c r="DT41" s="28">
        <v>11127</v>
      </c>
      <c r="DU41" s="29">
        <v>3080551</v>
      </c>
      <c r="DV41" s="28">
        <v>1116</v>
      </c>
      <c r="DW41" s="29">
        <v>460715</v>
      </c>
      <c r="DX41" s="28">
        <v>859</v>
      </c>
      <c r="DY41" s="29">
        <v>549333</v>
      </c>
      <c r="DZ41" s="28">
        <v>31</v>
      </c>
      <c r="EA41" s="29">
        <v>29712</v>
      </c>
      <c r="EB41" s="28">
        <v>25832</v>
      </c>
      <c r="EC41" s="29">
        <v>26768423</v>
      </c>
      <c r="ED41" s="28">
        <v>259</v>
      </c>
      <c r="EE41" s="29">
        <v>210467</v>
      </c>
      <c r="EF41" s="28" t="s">
        <v>45</v>
      </c>
      <c r="EG41" s="29" t="s">
        <v>45</v>
      </c>
    </row>
    <row r="42" spans="1:137" ht="24" customHeight="1" x14ac:dyDescent="0.15">
      <c r="A42" s="1"/>
      <c r="B42" s="26">
        <v>1995</v>
      </c>
      <c r="C42" s="27">
        <v>7</v>
      </c>
      <c r="D42" s="28">
        <v>1668923</v>
      </c>
      <c r="E42" s="42">
        <v>301907653</v>
      </c>
      <c r="F42" s="33">
        <v>3788</v>
      </c>
      <c r="G42" s="29">
        <v>957038</v>
      </c>
      <c r="H42" s="28">
        <v>9773</v>
      </c>
      <c r="I42" s="29">
        <v>267359</v>
      </c>
      <c r="J42" s="28">
        <v>4380</v>
      </c>
      <c r="K42" s="30">
        <v>221276</v>
      </c>
      <c r="L42" s="31">
        <v>5393</v>
      </c>
      <c r="M42" s="30">
        <v>46083</v>
      </c>
      <c r="N42" s="28">
        <v>182793</v>
      </c>
      <c r="O42" s="29">
        <v>39919675</v>
      </c>
      <c r="P42" s="28">
        <v>21969</v>
      </c>
      <c r="Q42" s="29">
        <v>3140640</v>
      </c>
      <c r="R42" s="28">
        <v>63260</v>
      </c>
      <c r="S42" s="29">
        <v>13688996</v>
      </c>
      <c r="T42" s="28">
        <v>311718</v>
      </c>
      <c r="U42" s="29">
        <v>28171844</v>
      </c>
      <c r="V42" s="28">
        <v>9107</v>
      </c>
      <c r="W42" s="29">
        <v>681652</v>
      </c>
      <c r="X42" s="28">
        <v>167436</v>
      </c>
      <c r="Y42" s="29">
        <v>6472157</v>
      </c>
      <c r="Z42" s="28">
        <v>10918</v>
      </c>
      <c r="AA42" s="29">
        <v>360854</v>
      </c>
      <c r="AB42" s="28">
        <v>99617</v>
      </c>
      <c r="AC42" s="29">
        <v>6391685</v>
      </c>
      <c r="AD42" s="28">
        <v>606</v>
      </c>
      <c r="AE42" s="29">
        <v>1360438</v>
      </c>
      <c r="AF42" s="28">
        <v>36565</v>
      </c>
      <c r="AG42" s="29">
        <v>13982536</v>
      </c>
      <c r="AH42" s="28">
        <v>4601</v>
      </c>
      <c r="AI42" s="30">
        <v>2685520</v>
      </c>
      <c r="AJ42" s="28">
        <v>1124</v>
      </c>
      <c r="AK42" s="30">
        <v>281201</v>
      </c>
      <c r="AL42" s="28">
        <v>1062</v>
      </c>
      <c r="AM42" s="29">
        <v>197027</v>
      </c>
      <c r="AN42" s="28">
        <v>4018</v>
      </c>
      <c r="AO42" s="30">
        <v>1218696</v>
      </c>
      <c r="AP42" s="28">
        <v>2748</v>
      </c>
      <c r="AQ42" s="30">
        <v>1445634</v>
      </c>
      <c r="AR42" s="28">
        <v>3126</v>
      </c>
      <c r="AS42" s="30">
        <v>1631084</v>
      </c>
      <c r="AT42" s="28"/>
      <c r="AU42" s="30"/>
      <c r="AV42" s="28">
        <v>19886</v>
      </c>
      <c r="AW42" s="30">
        <v>6523374</v>
      </c>
      <c r="AX42" s="28">
        <v>492</v>
      </c>
      <c r="AY42" s="32">
        <v>449052</v>
      </c>
      <c r="AZ42" s="28">
        <v>2481</v>
      </c>
      <c r="BA42" s="30">
        <v>5122646</v>
      </c>
      <c r="BB42" s="28">
        <v>378</v>
      </c>
      <c r="BC42" s="29">
        <v>641619</v>
      </c>
      <c r="BD42" s="28">
        <v>859</v>
      </c>
      <c r="BE42" s="32">
        <v>427631</v>
      </c>
      <c r="BF42" s="28">
        <v>804</v>
      </c>
      <c r="BG42" s="30">
        <v>65159</v>
      </c>
      <c r="BH42" s="28">
        <v>58633</v>
      </c>
      <c r="BI42" s="29">
        <v>2495925</v>
      </c>
      <c r="BJ42" s="28">
        <v>2229</v>
      </c>
      <c r="BK42" s="29">
        <v>1236877</v>
      </c>
      <c r="BL42" s="28">
        <v>2018</v>
      </c>
      <c r="BM42" s="30">
        <v>1637376</v>
      </c>
      <c r="BN42" s="28">
        <v>1368</v>
      </c>
      <c r="BO42" s="32">
        <v>408975</v>
      </c>
      <c r="BP42" s="28">
        <v>1794</v>
      </c>
      <c r="BQ42" s="32">
        <v>915200</v>
      </c>
      <c r="BR42" s="28">
        <v>127538</v>
      </c>
      <c r="BS42" s="29">
        <v>28931821</v>
      </c>
      <c r="BT42" s="28">
        <v>120758</v>
      </c>
      <c r="BU42" s="30">
        <v>26176622</v>
      </c>
      <c r="BV42" s="28">
        <v>1772</v>
      </c>
      <c r="BW42" s="29">
        <v>361921</v>
      </c>
      <c r="BX42" s="28">
        <v>2176</v>
      </c>
      <c r="BY42" s="29">
        <v>2027462</v>
      </c>
      <c r="BZ42" s="28">
        <v>2832</v>
      </c>
      <c r="CA42" s="29">
        <v>365816</v>
      </c>
      <c r="CB42" s="28">
        <v>21213</v>
      </c>
      <c r="CC42" s="29">
        <v>7881186</v>
      </c>
      <c r="CD42" s="28">
        <v>16102</v>
      </c>
      <c r="CE42" s="32">
        <v>6335669</v>
      </c>
      <c r="CF42" s="28">
        <v>5111</v>
      </c>
      <c r="CG42" s="30">
        <v>1545517</v>
      </c>
      <c r="CH42" s="28">
        <v>1278</v>
      </c>
      <c r="CI42" s="29">
        <v>647248</v>
      </c>
      <c r="CJ42" s="28">
        <v>12381</v>
      </c>
      <c r="CK42" s="29">
        <v>13481355</v>
      </c>
      <c r="CL42" s="28">
        <v>383</v>
      </c>
      <c r="CM42" s="32">
        <v>449007</v>
      </c>
      <c r="CN42" s="28">
        <v>2843</v>
      </c>
      <c r="CO42" s="32">
        <v>7378606</v>
      </c>
      <c r="CP42" s="28">
        <v>143</v>
      </c>
      <c r="CQ42" s="32">
        <v>91470</v>
      </c>
      <c r="CR42" s="28">
        <v>7246</v>
      </c>
      <c r="CS42" s="32">
        <v>4923849</v>
      </c>
      <c r="CT42" s="33">
        <v>1766</v>
      </c>
      <c r="CU42" s="29">
        <v>638423</v>
      </c>
      <c r="CV42" s="28">
        <v>770</v>
      </c>
      <c r="CW42" s="29">
        <v>8514264</v>
      </c>
      <c r="CX42" s="28">
        <v>334</v>
      </c>
      <c r="CY42" s="32">
        <v>4935423</v>
      </c>
      <c r="CZ42" s="28">
        <v>436</v>
      </c>
      <c r="DA42" s="30">
        <v>3578841</v>
      </c>
      <c r="DB42" s="28">
        <v>4075</v>
      </c>
      <c r="DC42" s="29">
        <v>8367823</v>
      </c>
      <c r="DD42" s="28">
        <v>265</v>
      </c>
      <c r="DE42" s="29">
        <v>680731</v>
      </c>
      <c r="DF42" s="28">
        <v>2658</v>
      </c>
      <c r="DG42" s="29">
        <v>4412831</v>
      </c>
      <c r="DH42" s="28">
        <v>1006</v>
      </c>
      <c r="DI42" s="29">
        <v>2931288</v>
      </c>
      <c r="DJ42" s="28">
        <f>38+108</f>
        <v>146</v>
      </c>
      <c r="DK42" s="29">
        <f>144409+198564</f>
        <v>342973</v>
      </c>
      <c r="DL42" s="28">
        <v>407382</v>
      </c>
      <c r="DM42" s="29">
        <v>58713226</v>
      </c>
      <c r="DN42" s="28">
        <v>5756</v>
      </c>
      <c r="DO42" s="29">
        <v>3310777</v>
      </c>
      <c r="DP42" s="28">
        <v>34</v>
      </c>
      <c r="DQ42" s="29">
        <v>269485</v>
      </c>
      <c r="DR42" s="28">
        <v>429</v>
      </c>
      <c r="DS42" s="29">
        <v>945863</v>
      </c>
      <c r="DT42" s="28">
        <v>9772</v>
      </c>
      <c r="DU42" s="29">
        <v>2997670</v>
      </c>
      <c r="DV42" s="28">
        <v>1379</v>
      </c>
      <c r="DW42" s="29">
        <v>542916</v>
      </c>
      <c r="DX42" s="28">
        <v>842</v>
      </c>
      <c r="DY42" s="29">
        <v>474437</v>
      </c>
      <c r="DZ42" s="28">
        <v>45</v>
      </c>
      <c r="EA42" s="29">
        <v>21536</v>
      </c>
      <c r="EB42" s="28">
        <v>26707</v>
      </c>
      <c r="EC42" s="29">
        <v>29381781</v>
      </c>
      <c r="ED42" s="28">
        <v>110</v>
      </c>
      <c r="EE42" s="29">
        <v>67466</v>
      </c>
      <c r="EF42" s="28" t="s">
        <v>45</v>
      </c>
      <c r="EG42" s="29" t="s">
        <v>45</v>
      </c>
    </row>
    <row r="43" spans="1:137" ht="24" customHeight="1" x14ac:dyDescent="0.15">
      <c r="A43" s="1"/>
      <c r="B43" s="26">
        <v>1996</v>
      </c>
      <c r="C43" s="27">
        <v>8</v>
      </c>
      <c r="D43" s="28">
        <v>1687566</v>
      </c>
      <c r="E43" s="42">
        <v>283994219</v>
      </c>
      <c r="F43" s="33">
        <v>2224</v>
      </c>
      <c r="G43" s="29">
        <v>870221</v>
      </c>
      <c r="H43" s="28">
        <v>9521</v>
      </c>
      <c r="I43" s="29">
        <v>343184</v>
      </c>
      <c r="J43" s="28">
        <v>5736</v>
      </c>
      <c r="K43" s="30">
        <v>299380</v>
      </c>
      <c r="L43" s="31">
        <v>3785</v>
      </c>
      <c r="M43" s="30">
        <v>43804</v>
      </c>
      <c r="N43" s="28">
        <v>191406</v>
      </c>
      <c r="O43" s="29">
        <v>41200313</v>
      </c>
      <c r="P43" s="28">
        <v>28721</v>
      </c>
      <c r="Q43" s="29">
        <v>3230960</v>
      </c>
      <c r="R43" s="28">
        <v>58026</v>
      </c>
      <c r="S43" s="29">
        <v>12782787</v>
      </c>
      <c r="T43" s="28">
        <v>299213</v>
      </c>
      <c r="U43" s="29">
        <v>26330898</v>
      </c>
      <c r="V43" s="28">
        <v>10278</v>
      </c>
      <c r="W43" s="29">
        <v>802578</v>
      </c>
      <c r="X43" s="28">
        <v>170705</v>
      </c>
      <c r="Y43" s="29">
        <v>6942090</v>
      </c>
      <c r="Z43" s="28">
        <v>5238</v>
      </c>
      <c r="AA43" s="29">
        <v>150813</v>
      </c>
      <c r="AB43" s="28">
        <v>111899</v>
      </c>
      <c r="AC43" s="29">
        <v>9513477</v>
      </c>
      <c r="AD43" s="28">
        <v>745</v>
      </c>
      <c r="AE43" s="29">
        <v>1519824</v>
      </c>
      <c r="AF43" s="28">
        <v>37627</v>
      </c>
      <c r="AG43" s="29">
        <v>15069449</v>
      </c>
      <c r="AH43" s="28">
        <v>4782</v>
      </c>
      <c r="AI43" s="30">
        <v>2645202</v>
      </c>
      <c r="AJ43" s="28">
        <v>1497</v>
      </c>
      <c r="AK43" s="30">
        <v>363402</v>
      </c>
      <c r="AL43" s="28">
        <v>910</v>
      </c>
      <c r="AM43" s="29">
        <v>164124</v>
      </c>
      <c r="AN43" s="28">
        <v>4510</v>
      </c>
      <c r="AO43" s="30">
        <v>1199373</v>
      </c>
      <c r="AP43" s="28">
        <v>4007</v>
      </c>
      <c r="AQ43" s="30">
        <v>1984125</v>
      </c>
      <c r="AR43" s="28">
        <v>2802</v>
      </c>
      <c r="AS43" s="30">
        <v>1560933</v>
      </c>
      <c r="AT43" s="28"/>
      <c r="AU43" s="30"/>
      <c r="AV43" s="28">
        <v>19119</v>
      </c>
      <c r="AW43" s="30">
        <v>7152290</v>
      </c>
      <c r="AX43" s="28">
        <v>695</v>
      </c>
      <c r="AY43" s="32">
        <v>656921</v>
      </c>
      <c r="AZ43" s="28">
        <v>1763</v>
      </c>
      <c r="BA43" s="30">
        <v>4765748</v>
      </c>
      <c r="BB43" s="28">
        <v>236</v>
      </c>
      <c r="BC43" s="29">
        <v>523124</v>
      </c>
      <c r="BD43" s="28">
        <v>241</v>
      </c>
      <c r="BE43" s="32">
        <v>99658</v>
      </c>
      <c r="BF43" s="28">
        <v>619</v>
      </c>
      <c r="BG43" s="30">
        <v>56270</v>
      </c>
      <c r="BH43" s="28">
        <v>37118</v>
      </c>
      <c r="BI43" s="29">
        <v>1583230</v>
      </c>
      <c r="BJ43" s="28">
        <v>1286</v>
      </c>
      <c r="BK43" s="29">
        <v>998133</v>
      </c>
      <c r="BL43" s="28">
        <v>1428</v>
      </c>
      <c r="BM43" s="30">
        <v>1126147</v>
      </c>
      <c r="BN43" s="28">
        <v>1528</v>
      </c>
      <c r="BO43" s="32">
        <v>417656</v>
      </c>
      <c r="BP43" s="28">
        <v>2274</v>
      </c>
      <c r="BQ43" s="32">
        <v>1040196</v>
      </c>
      <c r="BR43" s="28">
        <v>163046</v>
      </c>
      <c r="BS43" s="29">
        <v>21191210</v>
      </c>
      <c r="BT43" s="28">
        <v>159233</v>
      </c>
      <c r="BU43" s="30">
        <v>20010746</v>
      </c>
      <c r="BV43" s="28">
        <v>1010</v>
      </c>
      <c r="BW43" s="29">
        <v>193098</v>
      </c>
      <c r="BX43" s="28">
        <v>623</v>
      </c>
      <c r="BY43" s="29">
        <v>773784</v>
      </c>
      <c r="BZ43" s="28">
        <v>2180</v>
      </c>
      <c r="CA43" s="29">
        <v>213582</v>
      </c>
      <c r="CB43" s="28">
        <v>21913</v>
      </c>
      <c r="CC43" s="29">
        <v>10290019</v>
      </c>
      <c r="CD43" s="28">
        <v>17353</v>
      </c>
      <c r="CE43" s="32">
        <v>8405929</v>
      </c>
      <c r="CF43" s="28">
        <v>4560</v>
      </c>
      <c r="CG43" s="30">
        <v>1884090</v>
      </c>
      <c r="CH43" s="28">
        <v>1131</v>
      </c>
      <c r="CI43" s="29">
        <v>561580</v>
      </c>
      <c r="CJ43" s="28">
        <v>7928</v>
      </c>
      <c r="CK43" s="29">
        <v>9705433</v>
      </c>
      <c r="CL43" s="28">
        <v>289</v>
      </c>
      <c r="CM43" s="32">
        <v>358572</v>
      </c>
      <c r="CN43" s="28">
        <v>2746</v>
      </c>
      <c r="CO43" s="32">
        <v>7783023</v>
      </c>
      <c r="CP43" s="28">
        <v>147</v>
      </c>
      <c r="CQ43" s="32">
        <v>93698</v>
      </c>
      <c r="CR43" s="28">
        <v>2943</v>
      </c>
      <c r="CS43" s="32">
        <v>1046443</v>
      </c>
      <c r="CT43" s="33">
        <v>1803</v>
      </c>
      <c r="CU43" s="29">
        <v>423697</v>
      </c>
      <c r="CV43" s="28">
        <v>797</v>
      </c>
      <c r="CW43" s="29">
        <v>9084353</v>
      </c>
      <c r="CX43" s="28">
        <v>358</v>
      </c>
      <c r="CY43" s="32">
        <v>5413833</v>
      </c>
      <c r="CZ43" s="28">
        <v>439</v>
      </c>
      <c r="DA43" s="30">
        <v>3670520</v>
      </c>
      <c r="DB43" s="28">
        <v>3885</v>
      </c>
      <c r="DC43" s="29">
        <v>7030639</v>
      </c>
      <c r="DD43" s="28">
        <v>261</v>
      </c>
      <c r="DE43" s="29">
        <v>641739</v>
      </c>
      <c r="DF43" s="28">
        <v>2610</v>
      </c>
      <c r="DG43" s="29">
        <v>3795551</v>
      </c>
      <c r="DH43" s="28">
        <v>843</v>
      </c>
      <c r="DI43" s="29">
        <v>2178834</v>
      </c>
      <c r="DJ43" s="28">
        <f>36+135</f>
        <v>171</v>
      </c>
      <c r="DK43" s="29">
        <f>136849+277666</f>
        <v>414515</v>
      </c>
      <c r="DL43" s="28">
        <v>421603</v>
      </c>
      <c r="DM43" s="29">
        <v>51817899</v>
      </c>
      <c r="DN43" s="28">
        <v>5471</v>
      </c>
      <c r="DO43" s="29">
        <v>3280613</v>
      </c>
      <c r="DP43" s="28">
        <v>43</v>
      </c>
      <c r="DQ43" s="29">
        <v>318765</v>
      </c>
      <c r="DR43" s="28">
        <v>440</v>
      </c>
      <c r="DS43" s="29">
        <v>946212</v>
      </c>
      <c r="DT43" s="28">
        <v>8650</v>
      </c>
      <c r="DU43" s="29">
        <v>2944592</v>
      </c>
      <c r="DV43" s="28">
        <v>1496</v>
      </c>
      <c r="DW43" s="29">
        <v>568787</v>
      </c>
      <c r="DX43" s="28">
        <v>860</v>
      </c>
      <c r="DY43" s="29">
        <v>453769</v>
      </c>
      <c r="DZ43" s="28">
        <v>28</v>
      </c>
      <c r="EA43" s="29">
        <v>15976</v>
      </c>
      <c r="EB43" s="28">
        <v>26716</v>
      </c>
      <c r="EC43" s="29">
        <v>28581596</v>
      </c>
      <c r="ED43" s="28">
        <v>116</v>
      </c>
      <c r="EE43" s="29">
        <v>70635</v>
      </c>
      <c r="EF43" s="28" t="s">
        <v>45</v>
      </c>
      <c r="EG43" s="29" t="s">
        <v>45</v>
      </c>
    </row>
    <row r="44" spans="1:137" ht="24" customHeight="1" x14ac:dyDescent="0.15">
      <c r="A44" s="1"/>
      <c r="B44" s="26">
        <v>1997</v>
      </c>
      <c r="C44" s="27">
        <v>9</v>
      </c>
      <c r="D44" s="28">
        <v>1639308</v>
      </c>
      <c r="E44" s="42">
        <v>301396889</v>
      </c>
      <c r="F44" s="33">
        <v>2757</v>
      </c>
      <c r="G44" s="29">
        <v>1022529</v>
      </c>
      <c r="H44" s="28">
        <v>11424</v>
      </c>
      <c r="I44" s="29">
        <v>270431</v>
      </c>
      <c r="J44" s="28">
        <v>2168</v>
      </c>
      <c r="K44" s="30">
        <v>115415</v>
      </c>
      <c r="L44" s="31">
        <v>9256</v>
      </c>
      <c r="M44" s="30">
        <v>155016</v>
      </c>
      <c r="N44" s="28">
        <v>193032</v>
      </c>
      <c r="O44" s="29">
        <v>47691151</v>
      </c>
      <c r="P44" s="28">
        <v>14391</v>
      </c>
      <c r="Q44" s="29">
        <v>3508163</v>
      </c>
      <c r="R44" s="28">
        <v>53705</v>
      </c>
      <c r="S44" s="29">
        <v>11823796</v>
      </c>
      <c r="T44" s="28">
        <v>270317</v>
      </c>
      <c r="U44" s="29">
        <v>24637199</v>
      </c>
      <c r="V44" s="28">
        <v>11066</v>
      </c>
      <c r="W44" s="29">
        <v>815162</v>
      </c>
      <c r="X44" s="28">
        <v>199757</v>
      </c>
      <c r="Y44" s="29">
        <v>9254083</v>
      </c>
      <c r="Z44" s="28">
        <v>1287</v>
      </c>
      <c r="AA44" s="29">
        <v>94890</v>
      </c>
      <c r="AB44" s="28">
        <v>104780</v>
      </c>
      <c r="AC44" s="29">
        <v>10496437</v>
      </c>
      <c r="AD44" s="28">
        <v>794</v>
      </c>
      <c r="AE44" s="29">
        <v>1510596</v>
      </c>
      <c r="AF44" s="28">
        <v>41380</v>
      </c>
      <c r="AG44" s="29">
        <v>15096970</v>
      </c>
      <c r="AH44" s="28">
        <v>4815</v>
      </c>
      <c r="AI44" s="30">
        <v>2491182</v>
      </c>
      <c r="AJ44" s="28">
        <v>1874</v>
      </c>
      <c r="AK44" s="30">
        <v>406882</v>
      </c>
      <c r="AL44" s="28">
        <v>1059</v>
      </c>
      <c r="AM44" s="29">
        <v>173296</v>
      </c>
      <c r="AN44" s="28">
        <v>4664</v>
      </c>
      <c r="AO44" s="30">
        <v>1264656</v>
      </c>
      <c r="AP44" s="28">
        <v>3948</v>
      </c>
      <c r="AQ44" s="30">
        <v>2017342</v>
      </c>
      <c r="AR44" s="28">
        <v>2539</v>
      </c>
      <c r="AS44" s="30">
        <v>1290915</v>
      </c>
      <c r="AT44" s="28"/>
      <c r="AU44" s="30"/>
      <c r="AV44" s="28">
        <v>22481</v>
      </c>
      <c r="AW44" s="30">
        <v>7452697</v>
      </c>
      <c r="AX44" s="28">
        <v>842</v>
      </c>
      <c r="AY44" s="32">
        <v>605344</v>
      </c>
      <c r="AZ44" s="28">
        <v>1497</v>
      </c>
      <c r="BA44" s="30">
        <v>4081517</v>
      </c>
      <c r="BB44" s="28">
        <v>127</v>
      </c>
      <c r="BC44" s="29">
        <v>471176</v>
      </c>
      <c r="BD44" s="28">
        <v>617</v>
      </c>
      <c r="BE44" s="32">
        <v>549209</v>
      </c>
      <c r="BF44" s="28">
        <v>610</v>
      </c>
      <c r="BG44" s="30">
        <v>61338</v>
      </c>
      <c r="BH44" s="28">
        <v>53753</v>
      </c>
      <c r="BI44" s="29">
        <v>1997127</v>
      </c>
      <c r="BJ44" s="28">
        <v>2547</v>
      </c>
      <c r="BK44" s="29">
        <v>1976757</v>
      </c>
      <c r="BL44" s="28">
        <v>2055</v>
      </c>
      <c r="BM44" s="30">
        <v>1590908</v>
      </c>
      <c r="BN44" s="28">
        <v>1449</v>
      </c>
      <c r="BO44" s="32">
        <v>435056</v>
      </c>
      <c r="BP44" s="28">
        <v>2057</v>
      </c>
      <c r="BQ44" s="32">
        <v>1092213</v>
      </c>
      <c r="BR44" s="28">
        <v>157940</v>
      </c>
      <c r="BS44" s="29">
        <v>25071837</v>
      </c>
      <c r="BT44" s="28">
        <v>154356</v>
      </c>
      <c r="BU44" s="30">
        <v>23828822</v>
      </c>
      <c r="BV44" s="28">
        <v>297</v>
      </c>
      <c r="BW44" s="29">
        <v>65498</v>
      </c>
      <c r="BX44" s="28">
        <v>881</v>
      </c>
      <c r="BY44" s="29">
        <v>916257</v>
      </c>
      <c r="BZ44" s="28">
        <v>2406</v>
      </c>
      <c r="CA44" s="29">
        <v>261260</v>
      </c>
      <c r="CB44" s="28">
        <v>25284</v>
      </c>
      <c r="CC44" s="29">
        <v>9197270</v>
      </c>
      <c r="CD44" s="28">
        <v>18748</v>
      </c>
      <c r="CE44" s="32">
        <v>6971752</v>
      </c>
      <c r="CF44" s="28">
        <v>6536</v>
      </c>
      <c r="CG44" s="30">
        <v>2225518</v>
      </c>
      <c r="CH44" s="28">
        <v>1124</v>
      </c>
      <c r="CI44" s="29">
        <v>591765</v>
      </c>
      <c r="CJ44" s="28">
        <v>8288</v>
      </c>
      <c r="CK44" s="29">
        <v>9899319</v>
      </c>
      <c r="CL44" s="28">
        <v>508</v>
      </c>
      <c r="CM44" s="32">
        <v>494529</v>
      </c>
      <c r="CN44" s="28">
        <v>2786</v>
      </c>
      <c r="CO44" s="32">
        <v>7493925</v>
      </c>
      <c r="CP44" s="28">
        <v>191</v>
      </c>
      <c r="CQ44" s="32">
        <v>117968</v>
      </c>
      <c r="CR44" s="28">
        <v>2903</v>
      </c>
      <c r="CS44" s="32">
        <v>1365604</v>
      </c>
      <c r="CT44" s="33">
        <v>1900</v>
      </c>
      <c r="CU44" s="29">
        <v>427293</v>
      </c>
      <c r="CV44" s="28">
        <v>883</v>
      </c>
      <c r="CW44" s="29">
        <v>9600087</v>
      </c>
      <c r="CX44" s="28">
        <v>434</v>
      </c>
      <c r="CY44" s="32">
        <v>5934326</v>
      </c>
      <c r="CZ44" s="28">
        <v>449</v>
      </c>
      <c r="DA44" s="30">
        <v>3665761</v>
      </c>
      <c r="DB44" s="28">
        <v>3825</v>
      </c>
      <c r="DC44" s="29">
        <v>7586038</v>
      </c>
      <c r="DD44" s="28">
        <v>309</v>
      </c>
      <c r="DE44" s="29">
        <v>728303</v>
      </c>
      <c r="DF44" s="28">
        <v>2500</v>
      </c>
      <c r="DG44" s="29">
        <v>4053024</v>
      </c>
      <c r="DH44" s="28">
        <v>818</v>
      </c>
      <c r="DI44" s="29">
        <v>2320499</v>
      </c>
      <c r="DJ44" s="28">
        <f>28+170</f>
        <v>198</v>
      </c>
      <c r="DK44" s="29">
        <f>128979+355233</f>
        <v>484212</v>
      </c>
      <c r="DL44" s="28">
        <v>378128</v>
      </c>
      <c r="DM44" s="29">
        <v>53236134</v>
      </c>
      <c r="DN44" s="28">
        <v>5798</v>
      </c>
      <c r="DO44" s="29">
        <v>3258782</v>
      </c>
      <c r="DP44" s="28">
        <v>77</v>
      </c>
      <c r="DQ44" s="29">
        <v>542157</v>
      </c>
      <c r="DR44" s="28">
        <v>515</v>
      </c>
      <c r="DS44" s="29">
        <v>1034713</v>
      </c>
      <c r="DT44" s="28">
        <v>7295</v>
      </c>
      <c r="DU44" s="29">
        <v>2750854</v>
      </c>
      <c r="DV44" s="28">
        <v>1668</v>
      </c>
      <c r="DW44" s="29">
        <v>652373</v>
      </c>
      <c r="DX44" s="28">
        <v>802</v>
      </c>
      <c r="DY44" s="29">
        <v>464371</v>
      </c>
      <c r="DZ44" s="28">
        <v>49</v>
      </c>
      <c r="EA44" s="29">
        <v>28015</v>
      </c>
      <c r="EB44" s="28">
        <v>28573</v>
      </c>
      <c r="EC44" s="29">
        <v>31402780</v>
      </c>
      <c r="ED44" s="28">
        <v>71</v>
      </c>
      <c r="EE44" s="29">
        <v>43092</v>
      </c>
      <c r="EF44" s="28" t="s">
        <v>45</v>
      </c>
      <c r="EG44" s="29" t="s">
        <v>45</v>
      </c>
    </row>
    <row r="45" spans="1:137" ht="24" customHeight="1" x14ac:dyDescent="0.15">
      <c r="A45" s="1"/>
      <c r="B45" s="26">
        <v>1998</v>
      </c>
      <c r="C45" s="27">
        <v>10</v>
      </c>
      <c r="D45" s="28">
        <v>1557021</v>
      </c>
      <c r="E45" s="42">
        <v>275831459</v>
      </c>
      <c r="F45" s="33">
        <v>2634</v>
      </c>
      <c r="G45" s="29">
        <v>715124</v>
      </c>
      <c r="H45" s="28">
        <v>44871</v>
      </c>
      <c r="I45" s="29">
        <v>999571</v>
      </c>
      <c r="J45" s="28">
        <v>12913</v>
      </c>
      <c r="K45" s="30">
        <v>398960</v>
      </c>
      <c r="L45" s="31">
        <v>31958</v>
      </c>
      <c r="M45" s="30">
        <v>600611</v>
      </c>
      <c r="N45" s="28">
        <v>148243</v>
      </c>
      <c r="O45" s="29">
        <v>43687452</v>
      </c>
      <c r="P45" s="28">
        <v>23328</v>
      </c>
      <c r="Q45" s="29">
        <v>5127649</v>
      </c>
      <c r="R45" s="28">
        <v>41880</v>
      </c>
      <c r="S45" s="29">
        <v>10415246</v>
      </c>
      <c r="T45" s="28">
        <v>306130</v>
      </c>
      <c r="U45" s="29">
        <v>18771070</v>
      </c>
      <c r="V45" s="28">
        <v>4394</v>
      </c>
      <c r="W45" s="29">
        <v>709597</v>
      </c>
      <c r="X45" s="28">
        <v>234899</v>
      </c>
      <c r="Y45" s="29">
        <v>7565324</v>
      </c>
      <c r="Z45" s="28">
        <v>2149</v>
      </c>
      <c r="AA45" s="29">
        <v>109182</v>
      </c>
      <c r="AB45" s="28">
        <v>72714</v>
      </c>
      <c r="AC45" s="29">
        <v>13132430</v>
      </c>
      <c r="AD45" s="28">
        <v>1034</v>
      </c>
      <c r="AE45" s="29">
        <v>1630868</v>
      </c>
      <c r="AF45" s="28">
        <v>40472</v>
      </c>
      <c r="AG45" s="29">
        <v>14650600</v>
      </c>
      <c r="AH45" s="28">
        <v>3882</v>
      </c>
      <c r="AI45" s="30">
        <v>2048546</v>
      </c>
      <c r="AJ45" s="28">
        <v>1807</v>
      </c>
      <c r="AK45" s="30">
        <v>345647</v>
      </c>
      <c r="AL45" s="28">
        <v>1004</v>
      </c>
      <c r="AM45" s="29">
        <v>147915</v>
      </c>
      <c r="AN45" s="28">
        <v>3845</v>
      </c>
      <c r="AO45" s="30">
        <v>1038228</v>
      </c>
      <c r="AP45" s="28">
        <v>3951</v>
      </c>
      <c r="AQ45" s="30">
        <v>2112752</v>
      </c>
      <c r="AR45" s="28">
        <v>3180</v>
      </c>
      <c r="AS45" s="30">
        <v>1267388</v>
      </c>
      <c r="AT45" s="28"/>
      <c r="AU45" s="30"/>
      <c r="AV45" s="28">
        <v>22803</v>
      </c>
      <c r="AW45" s="30">
        <v>7690124</v>
      </c>
      <c r="AX45" s="28">
        <v>1465</v>
      </c>
      <c r="AY45" s="32">
        <v>752612</v>
      </c>
      <c r="AZ45" s="28">
        <v>1378</v>
      </c>
      <c r="BA45" s="30">
        <v>3698972</v>
      </c>
      <c r="BB45" s="28">
        <v>172</v>
      </c>
      <c r="BC45" s="29">
        <v>561920</v>
      </c>
      <c r="BD45" s="28">
        <v>338</v>
      </c>
      <c r="BE45" s="32">
        <v>317550</v>
      </c>
      <c r="BF45" s="28">
        <v>586</v>
      </c>
      <c r="BG45" s="30">
        <v>59798</v>
      </c>
      <c r="BH45" s="28">
        <v>34577</v>
      </c>
      <c r="BI45" s="29">
        <v>1249424</v>
      </c>
      <c r="BJ45" s="28">
        <v>1588</v>
      </c>
      <c r="BK45" s="29">
        <v>1383126</v>
      </c>
      <c r="BL45" s="28">
        <v>2319</v>
      </c>
      <c r="BM45" s="30">
        <v>1691898</v>
      </c>
      <c r="BN45" s="28">
        <v>1353</v>
      </c>
      <c r="BO45" s="32">
        <v>399781</v>
      </c>
      <c r="BP45" s="28">
        <v>2333</v>
      </c>
      <c r="BQ45" s="32">
        <v>1042103</v>
      </c>
      <c r="BR45" s="28">
        <v>80765</v>
      </c>
      <c r="BS45" s="29">
        <v>23354809</v>
      </c>
      <c r="BT45" s="28">
        <v>73923</v>
      </c>
      <c r="BU45" s="30">
        <v>21549147</v>
      </c>
      <c r="BV45" s="28">
        <v>776</v>
      </c>
      <c r="BW45" s="29">
        <v>182029</v>
      </c>
      <c r="BX45" s="28">
        <v>983</v>
      </c>
      <c r="BY45" s="29">
        <v>1079474</v>
      </c>
      <c r="BZ45" s="28">
        <v>5083</v>
      </c>
      <c r="CA45" s="29">
        <v>544159</v>
      </c>
      <c r="CB45" s="28">
        <v>28810</v>
      </c>
      <c r="CC45" s="29">
        <v>8631016</v>
      </c>
      <c r="CD45" s="28">
        <v>21240</v>
      </c>
      <c r="CE45" s="32">
        <v>6622936</v>
      </c>
      <c r="CF45" s="28">
        <v>7570</v>
      </c>
      <c r="CG45" s="30">
        <v>2008080</v>
      </c>
      <c r="CH45" s="28">
        <v>1376</v>
      </c>
      <c r="CI45" s="29">
        <v>757644</v>
      </c>
      <c r="CJ45" s="28">
        <v>6358</v>
      </c>
      <c r="CK45" s="29">
        <v>6664522</v>
      </c>
      <c r="CL45" s="28">
        <v>142</v>
      </c>
      <c r="CM45" s="32">
        <v>158953</v>
      </c>
      <c r="CN45" s="28">
        <v>2369</v>
      </c>
      <c r="CO45" s="32">
        <v>5450229</v>
      </c>
      <c r="CP45" s="28">
        <v>150</v>
      </c>
      <c r="CQ45" s="32">
        <v>101166</v>
      </c>
      <c r="CR45" s="28">
        <v>877</v>
      </c>
      <c r="CS45" s="32">
        <v>460708</v>
      </c>
      <c r="CT45" s="33">
        <v>2820</v>
      </c>
      <c r="CU45" s="29">
        <v>493466</v>
      </c>
      <c r="CV45" s="28">
        <v>1063</v>
      </c>
      <c r="CW45" s="29">
        <v>9966836</v>
      </c>
      <c r="CX45" s="28">
        <v>481</v>
      </c>
      <c r="CY45" s="32">
        <v>5853914</v>
      </c>
      <c r="CZ45" s="28">
        <v>582</v>
      </c>
      <c r="DA45" s="30">
        <v>4112922</v>
      </c>
      <c r="DB45" s="28">
        <v>2932</v>
      </c>
      <c r="DC45" s="29">
        <v>5689659</v>
      </c>
      <c r="DD45" s="28">
        <v>348</v>
      </c>
      <c r="DE45" s="29">
        <v>743490</v>
      </c>
      <c r="DF45" s="28">
        <v>1722</v>
      </c>
      <c r="DG45" s="29">
        <v>2909508</v>
      </c>
      <c r="DH45" s="28">
        <v>641</v>
      </c>
      <c r="DI45" s="29">
        <v>1620163</v>
      </c>
      <c r="DJ45" s="28">
        <f>41+180</f>
        <v>221</v>
      </c>
      <c r="DK45" s="29">
        <f>129286+287212</f>
        <v>416498</v>
      </c>
      <c r="DL45" s="28">
        <v>398141</v>
      </c>
      <c r="DM45" s="29">
        <v>56394566</v>
      </c>
      <c r="DN45" s="28">
        <v>5539</v>
      </c>
      <c r="DO45" s="29">
        <v>2793250</v>
      </c>
      <c r="DP45" s="28">
        <v>69</v>
      </c>
      <c r="DQ45" s="29">
        <v>432441</v>
      </c>
      <c r="DR45" s="28">
        <v>641</v>
      </c>
      <c r="DS45" s="29">
        <v>1088991</v>
      </c>
      <c r="DT45" s="28">
        <v>6834</v>
      </c>
      <c r="DU45" s="29">
        <v>2608012</v>
      </c>
      <c r="DV45" s="28">
        <v>1569</v>
      </c>
      <c r="DW45" s="29">
        <v>647410</v>
      </c>
      <c r="DX45" s="28">
        <v>635</v>
      </c>
      <c r="DY45" s="29">
        <v>393750</v>
      </c>
      <c r="DZ45" s="28">
        <v>38</v>
      </c>
      <c r="EA45" s="29">
        <v>22531</v>
      </c>
      <c r="EB45" s="28">
        <v>20988</v>
      </c>
      <c r="EC45" s="29">
        <v>22406953</v>
      </c>
      <c r="ED45" s="28">
        <v>79</v>
      </c>
      <c r="EE45" s="29">
        <v>48180</v>
      </c>
      <c r="EF45" s="28" t="s">
        <v>46</v>
      </c>
      <c r="EG45" s="29" t="s">
        <v>46</v>
      </c>
    </row>
    <row r="46" spans="1:137" ht="24" customHeight="1" x14ac:dyDescent="0.15">
      <c r="A46" s="1"/>
      <c r="B46" s="26">
        <v>1999</v>
      </c>
      <c r="C46" s="27">
        <v>11</v>
      </c>
      <c r="D46" s="28">
        <v>1565813</v>
      </c>
      <c r="E46" s="42">
        <v>300956006</v>
      </c>
      <c r="F46" s="33">
        <v>2631</v>
      </c>
      <c r="G46" s="29">
        <v>861874</v>
      </c>
      <c r="H46" s="28">
        <v>26939</v>
      </c>
      <c r="I46" s="29">
        <v>477934</v>
      </c>
      <c r="J46" s="28">
        <v>2999</v>
      </c>
      <c r="K46" s="30">
        <v>71955</v>
      </c>
      <c r="L46" s="31">
        <v>23940</v>
      </c>
      <c r="M46" s="30">
        <v>405979</v>
      </c>
      <c r="N46" s="28">
        <v>141098</v>
      </c>
      <c r="O46" s="29">
        <v>55089660</v>
      </c>
      <c r="P46" s="28">
        <v>16002</v>
      </c>
      <c r="Q46" s="29">
        <v>3480913</v>
      </c>
      <c r="R46" s="28">
        <v>41223</v>
      </c>
      <c r="S46" s="29">
        <v>12297211</v>
      </c>
      <c r="T46" s="28">
        <v>354149</v>
      </c>
      <c r="U46" s="29">
        <v>19623226</v>
      </c>
      <c r="V46" s="28">
        <v>4653</v>
      </c>
      <c r="W46" s="29">
        <v>761382</v>
      </c>
      <c r="X46" s="28">
        <v>172513</v>
      </c>
      <c r="Y46" s="29">
        <v>7190081</v>
      </c>
      <c r="Z46" s="28">
        <v>21529</v>
      </c>
      <c r="AA46" s="29">
        <v>416557</v>
      </c>
      <c r="AB46" s="28">
        <v>89305</v>
      </c>
      <c r="AC46" s="29">
        <v>14390973</v>
      </c>
      <c r="AD46" s="28">
        <v>1157</v>
      </c>
      <c r="AE46" s="29">
        <v>1678147</v>
      </c>
      <c r="AF46" s="28">
        <v>40000</v>
      </c>
      <c r="AG46" s="29">
        <v>14996856</v>
      </c>
      <c r="AH46" s="28">
        <v>3990</v>
      </c>
      <c r="AI46" s="30">
        <v>1979309</v>
      </c>
      <c r="AJ46" s="28">
        <v>3100</v>
      </c>
      <c r="AK46" s="30">
        <v>593751</v>
      </c>
      <c r="AL46" s="28">
        <v>970</v>
      </c>
      <c r="AM46" s="29">
        <v>136616</v>
      </c>
      <c r="AN46" s="28">
        <v>3987</v>
      </c>
      <c r="AO46" s="30">
        <v>884273</v>
      </c>
      <c r="AP46" s="28">
        <v>3366</v>
      </c>
      <c r="AQ46" s="30">
        <v>1777067</v>
      </c>
      <c r="AR46" s="28">
        <v>3027</v>
      </c>
      <c r="AS46" s="30">
        <v>1223659</v>
      </c>
      <c r="AT46" s="28"/>
      <c r="AU46" s="30"/>
      <c r="AV46" s="28">
        <v>21560</v>
      </c>
      <c r="AW46" s="30">
        <v>8402181</v>
      </c>
      <c r="AX46" s="28">
        <v>1799</v>
      </c>
      <c r="AY46" s="32">
        <v>727592</v>
      </c>
      <c r="AZ46" s="28">
        <v>1086</v>
      </c>
      <c r="BA46" s="30">
        <v>3052415</v>
      </c>
      <c r="BB46" s="28">
        <v>192</v>
      </c>
      <c r="BC46" s="29">
        <v>471273</v>
      </c>
      <c r="BD46" s="28">
        <v>1005</v>
      </c>
      <c r="BE46" s="32">
        <v>529641</v>
      </c>
      <c r="BF46" s="28">
        <v>624</v>
      </c>
      <c r="BG46" s="30">
        <v>82673</v>
      </c>
      <c r="BH46" s="28">
        <v>28337</v>
      </c>
      <c r="BI46" s="29">
        <v>1501740</v>
      </c>
      <c r="BJ46" s="28">
        <v>1308</v>
      </c>
      <c r="BK46" s="29">
        <v>1454092</v>
      </c>
      <c r="BL46" s="28">
        <v>1213</v>
      </c>
      <c r="BM46" s="30">
        <v>1283234</v>
      </c>
      <c r="BN46" s="28">
        <v>1104</v>
      </c>
      <c r="BO46" s="32">
        <v>332068</v>
      </c>
      <c r="BP46" s="28">
        <v>2117</v>
      </c>
      <c r="BQ46" s="32">
        <v>879526</v>
      </c>
      <c r="BR46" s="28">
        <v>104013</v>
      </c>
      <c r="BS46" s="29">
        <v>21067040</v>
      </c>
      <c r="BT46" s="28">
        <v>87876</v>
      </c>
      <c r="BU46" s="30">
        <v>18169836</v>
      </c>
      <c r="BV46" s="28">
        <v>433</v>
      </c>
      <c r="BW46" s="29">
        <v>75540</v>
      </c>
      <c r="BX46" s="28">
        <v>699</v>
      </c>
      <c r="BY46" s="29">
        <v>645947</v>
      </c>
      <c r="BZ46" s="28">
        <v>15005</v>
      </c>
      <c r="CA46" s="29">
        <v>2175717</v>
      </c>
      <c r="CB46" s="28">
        <v>28165</v>
      </c>
      <c r="CC46" s="29">
        <v>9960413</v>
      </c>
      <c r="CD46" s="28">
        <v>21511</v>
      </c>
      <c r="CE46" s="32">
        <v>7673388</v>
      </c>
      <c r="CF46" s="28">
        <v>6654</v>
      </c>
      <c r="CG46" s="30">
        <v>2287025</v>
      </c>
      <c r="CH46" s="28">
        <v>1210</v>
      </c>
      <c r="CI46" s="29">
        <v>717275</v>
      </c>
      <c r="CJ46" s="28">
        <v>5652</v>
      </c>
      <c r="CK46" s="29">
        <v>6534143</v>
      </c>
      <c r="CL46" s="28">
        <v>126</v>
      </c>
      <c r="CM46" s="32">
        <v>75820</v>
      </c>
      <c r="CN46" s="28">
        <v>2300</v>
      </c>
      <c r="CO46" s="32">
        <v>5405001</v>
      </c>
      <c r="CP46" s="28">
        <v>99</v>
      </c>
      <c r="CQ46" s="32">
        <v>49716</v>
      </c>
      <c r="CR46" s="28">
        <v>1381</v>
      </c>
      <c r="CS46" s="32">
        <v>668343</v>
      </c>
      <c r="CT46" s="33">
        <v>1746</v>
      </c>
      <c r="CU46" s="29">
        <v>335263</v>
      </c>
      <c r="CV46" s="28">
        <v>900</v>
      </c>
      <c r="CW46" s="29">
        <v>9022796</v>
      </c>
      <c r="CX46" s="28">
        <v>476</v>
      </c>
      <c r="CY46" s="32">
        <v>5780902</v>
      </c>
      <c r="CZ46" s="28">
        <v>424</v>
      </c>
      <c r="DA46" s="30">
        <v>3241894</v>
      </c>
      <c r="DB46" s="28">
        <v>3160</v>
      </c>
      <c r="DC46" s="29">
        <v>5602421</v>
      </c>
      <c r="DD46" s="28">
        <v>316</v>
      </c>
      <c r="DE46" s="29">
        <v>703699</v>
      </c>
      <c r="DF46" s="28">
        <v>2177</v>
      </c>
      <c r="DG46" s="29">
        <v>3229757</v>
      </c>
      <c r="DH46" s="28">
        <v>506</v>
      </c>
      <c r="DI46" s="29">
        <v>1288873</v>
      </c>
      <c r="DJ46" s="28">
        <f>35+126</f>
        <v>161</v>
      </c>
      <c r="DK46" s="29">
        <f>129922+250170</f>
        <v>380092</v>
      </c>
      <c r="DL46" s="28">
        <v>404617</v>
      </c>
      <c r="DM46" s="29">
        <v>57980596</v>
      </c>
      <c r="DN46" s="28">
        <v>5134</v>
      </c>
      <c r="DO46" s="29">
        <v>2504779</v>
      </c>
      <c r="DP46" s="28">
        <v>61</v>
      </c>
      <c r="DQ46" s="29">
        <v>389142</v>
      </c>
      <c r="DR46" s="28">
        <v>605</v>
      </c>
      <c r="DS46" s="29">
        <v>1289328</v>
      </c>
      <c r="DT46" s="28">
        <v>5863</v>
      </c>
      <c r="DU46" s="29">
        <v>2463454</v>
      </c>
      <c r="DV46" s="28">
        <v>1482</v>
      </c>
      <c r="DW46" s="29">
        <v>639633</v>
      </c>
      <c r="DX46" s="28">
        <v>642</v>
      </c>
      <c r="DY46" s="29">
        <v>351158</v>
      </c>
      <c r="DZ46" s="28">
        <v>52</v>
      </c>
      <c r="EA46" s="29">
        <v>20311</v>
      </c>
      <c r="EB46" s="28">
        <v>21405</v>
      </c>
      <c r="EC46" s="29">
        <v>35550690</v>
      </c>
      <c r="ED46" s="28">
        <v>64</v>
      </c>
      <c r="EE46" s="29">
        <v>54130</v>
      </c>
      <c r="EF46" s="28" t="s">
        <v>46</v>
      </c>
      <c r="EG46" s="29" t="s">
        <v>46</v>
      </c>
    </row>
    <row r="47" spans="1:137" s="8" customFormat="1" ht="24" customHeight="1" x14ac:dyDescent="0.15">
      <c r="A47" s="1"/>
      <c r="B47" s="26">
        <v>2000</v>
      </c>
      <c r="C47" s="27">
        <v>12</v>
      </c>
      <c r="D47" s="28">
        <v>1475453</v>
      </c>
      <c r="E47" s="42">
        <v>286033571</v>
      </c>
      <c r="F47" s="33">
        <v>2022</v>
      </c>
      <c r="G47" s="29">
        <v>825359</v>
      </c>
      <c r="H47" s="28">
        <v>4098</v>
      </c>
      <c r="I47" s="29">
        <v>128454</v>
      </c>
      <c r="J47" s="28">
        <v>771</v>
      </c>
      <c r="K47" s="30">
        <v>49102</v>
      </c>
      <c r="L47" s="31">
        <v>3327</v>
      </c>
      <c r="M47" s="30">
        <v>79353</v>
      </c>
      <c r="N47" s="28">
        <v>119380</v>
      </c>
      <c r="O47" s="29">
        <v>49834859</v>
      </c>
      <c r="P47" s="28">
        <v>25324</v>
      </c>
      <c r="Q47" s="29">
        <v>3968089</v>
      </c>
      <c r="R47" s="28">
        <v>39016</v>
      </c>
      <c r="S47" s="29">
        <v>10756994</v>
      </c>
      <c r="T47" s="28">
        <v>285752</v>
      </c>
      <c r="U47" s="29">
        <v>24706225</v>
      </c>
      <c r="V47" s="28">
        <v>6145</v>
      </c>
      <c r="W47" s="29">
        <v>561543</v>
      </c>
      <c r="X47" s="28">
        <v>165359</v>
      </c>
      <c r="Y47" s="29">
        <v>6406752</v>
      </c>
      <c r="Z47" s="28">
        <v>3074</v>
      </c>
      <c r="AA47" s="29">
        <v>162482</v>
      </c>
      <c r="AB47" s="28">
        <v>115194</v>
      </c>
      <c r="AC47" s="29">
        <v>16618144</v>
      </c>
      <c r="AD47" s="28">
        <v>1239</v>
      </c>
      <c r="AE47" s="29">
        <v>1811812</v>
      </c>
      <c r="AF47" s="28">
        <v>37656</v>
      </c>
      <c r="AG47" s="29">
        <v>13438706</v>
      </c>
      <c r="AH47" s="28">
        <v>3764</v>
      </c>
      <c r="AI47" s="30">
        <v>1758807</v>
      </c>
      <c r="AJ47" s="28">
        <v>2520</v>
      </c>
      <c r="AK47" s="30">
        <v>482424</v>
      </c>
      <c r="AL47" s="28">
        <v>673</v>
      </c>
      <c r="AM47" s="29">
        <v>98035</v>
      </c>
      <c r="AN47" s="28">
        <v>4014</v>
      </c>
      <c r="AO47" s="30">
        <v>882584</v>
      </c>
      <c r="AP47" s="28">
        <v>3507</v>
      </c>
      <c r="AQ47" s="30">
        <v>1682379</v>
      </c>
      <c r="AR47" s="28">
        <v>2927</v>
      </c>
      <c r="AS47" s="30">
        <v>1160568</v>
      </c>
      <c r="AT47" s="28"/>
      <c r="AU47" s="30"/>
      <c r="AV47" s="28">
        <v>20251</v>
      </c>
      <c r="AW47" s="30">
        <v>7373908</v>
      </c>
      <c r="AX47" s="28">
        <v>572</v>
      </c>
      <c r="AY47" s="32">
        <v>399319</v>
      </c>
      <c r="AZ47" s="28">
        <v>837</v>
      </c>
      <c r="BA47" s="30">
        <v>2556015</v>
      </c>
      <c r="BB47" s="28">
        <v>433</v>
      </c>
      <c r="BC47" s="29">
        <v>1364271</v>
      </c>
      <c r="BD47" s="28">
        <v>3924</v>
      </c>
      <c r="BE47" s="32">
        <v>890067</v>
      </c>
      <c r="BF47" s="28">
        <v>628</v>
      </c>
      <c r="BG47" s="30">
        <v>75444</v>
      </c>
      <c r="BH47" s="28">
        <v>13455</v>
      </c>
      <c r="BI47" s="29">
        <v>853089</v>
      </c>
      <c r="BJ47" s="28">
        <v>1010</v>
      </c>
      <c r="BK47" s="29">
        <v>1165361</v>
      </c>
      <c r="BL47" s="28">
        <v>881</v>
      </c>
      <c r="BM47" s="30">
        <v>922315</v>
      </c>
      <c r="BN47" s="28">
        <v>1085</v>
      </c>
      <c r="BO47" s="32">
        <v>287068</v>
      </c>
      <c r="BP47" s="28">
        <v>2269</v>
      </c>
      <c r="BQ47" s="32">
        <v>918046</v>
      </c>
      <c r="BR47" s="28">
        <v>148551</v>
      </c>
      <c r="BS47" s="29">
        <v>19891268</v>
      </c>
      <c r="BT47" s="28">
        <v>139750</v>
      </c>
      <c r="BU47" s="30">
        <v>17843307</v>
      </c>
      <c r="BV47" s="28">
        <v>152</v>
      </c>
      <c r="BW47" s="29">
        <v>30973</v>
      </c>
      <c r="BX47" s="28">
        <v>922</v>
      </c>
      <c r="BY47" s="29">
        <v>973048</v>
      </c>
      <c r="BZ47" s="28">
        <v>7727</v>
      </c>
      <c r="CA47" s="29">
        <v>1043940</v>
      </c>
      <c r="CB47" s="28">
        <v>21470</v>
      </c>
      <c r="CC47" s="29">
        <v>8266975</v>
      </c>
      <c r="CD47" s="28">
        <v>14194</v>
      </c>
      <c r="CE47" s="32">
        <v>6308279</v>
      </c>
      <c r="CF47" s="28">
        <v>7276</v>
      </c>
      <c r="CG47" s="30">
        <v>1958696</v>
      </c>
      <c r="CH47" s="28">
        <v>1543</v>
      </c>
      <c r="CI47" s="29">
        <v>1015117</v>
      </c>
      <c r="CJ47" s="28">
        <v>6795</v>
      </c>
      <c r="CK47" s="29">
        <v>6906179</v>
      </c>
      <c r="CL47" s="28">
        <v>95</v>
      </c>
      <c r="CM47" s="32">
        <v>67706</v>
      </c>
      <c r="CN47" s="28">
        <v>2531</v>
      </c>
      <c r="CO47" s="32">
        <v>5394878</v>
      </c>
      <c r="CP47" s="28">
        <v>82</v>
      </c>
      <c r="CQ47" s="32">
        <v>45999</v>
      </c>
      <c r="CR47" s="28">
        <v>2051</v>
      </c>
      <c r="CS47" s="32">
        <v>931369</v>
      </c>
      <c r="CT47" s="33">
        <v>2036</v>
      </c>
      <c r="CU47" s="29">
        <v>466227</v>
      </c>
      <c r="CV47" s="28">
        <v>984</v>
      </c>
      <c r="CW47" s="29">
        <v>8592777</v>
      </c>
      <c r="CX47" s="28">
        <v>450</v>
      </c>
      <c r="CY47" s="32">
        <v>4913758</v>
      </c>
      <c r="CZ47" s="28">
        <v>534</v>
      </c>
      <c r="DA47" s="30">
        <v>3679019</v>
      </c>
      <c r="DB47" s="28">
        <v>3628</v>
      </c>
      <c r="DC47" s="29">
        <v>6143697</v>
      </c>
      <c r="DD47" s="28">
        <v>302</v>
      </c>
      <c r="DE47" s="29">
        <v>675382</v>
      </c>
      <c r="DF47" s="28">
        <v>2487</v>
      </c>
      <c r="DG47" s="29">
        <v>3498880</v>
      </c>
      <c r="DH47" s="28">
        <v>657</v>
      </c>
      <c r="DI47" s="29">
        <v>1554998</v>
      </c>
      <c r="DJ47" s="28">
        <f>38+144</f>
        <v>182</v>
      </c>
      <c r="DK47" s="29">
        <f>154737+259700</f>
        <v>414437</v>
      </c>
      <c r="DL47" s="28">
        <v>407395</v>
      </c>
      <c r="DM47" s="29">
        <v>57267413</v>
      </c>
      <c r="DN47" s="28">
        <v>5306</v>
      </c>
      <c r="DO47" s="29">
        <v>2445688</v>
      </c>
      <c r="DP47" s="28">
        <v>120</v>
      </c>
      <c r="DQ47" s="29">
        <v>744133</v>
      </c>
      <c r="DR47" s="28">
        <v>662</v>
      </c>
      <c r="DS47" s="29">
        <v>1366512</v>
      </c>
      <c r="DT47" s="28">
        <v>6002</v>
      </c>
      <c r="DU47" s="29">
        <v>2512491</v>
      </c>
      <c r="DV47" s="28">
        <v>1498</v>
      </c>
      <c r="DW47" s="29">
        <v>611504</v>
      </c>
      <c r="DX47" s="28">
        <v>576</v>
      </c>
      <c r="DY47" s="29">
        <v>292403</v>
      </c>
      <c r="DZ47" s="28">
        <v>41</v>
      </c>
      <c r="EA47" s="29">
        <v>22625</v>
      </c>
      <c r="EB47" s="28">
        <v>22027</v>
      </c>
      <c r="EC47" s="29">
        <v>27108393</v>
      </c>
      <c r="ED47" s="28">
        <v>97</v>
      </c>
      <c r="EE47" s="29">
        <v>50524</v>
      </c>
      <c r="EF47" s="28" t="s">
        <v>45</v>
      </c>
      <c r="EG47" s="29" t="s">
        <v>45</v>
      </c>
    </row>
    <row r="48" spans="1:137" s="8" customFormat="1" ht="24" customHeight="1" x14ac:dyDescent="0.15">
      <c r="A48" s="1"/>
      <c r="B48" s="26">
        <v>2001</v>
      </c>
      <c r="C48" s="27">
        <v>13</v>
      </c>
      <c r="D48" s="28">
        <v>1411106</v>
      </c>
      <c r="E48" s="42">
        <v>273419223</v>
      </c>
      <c r="F48" s="33">
        <v>2376</v>
      </c>
      <c r="G48" s="29">
        <v>939891</v>
      </c>
      <c r="H48" s="28">
        <v>7664</v>
      </c>
      <c r="I48" s="29">
        <v>263289</v>
      </c>
      <c r="J48" s="28">
        <v>3519</v>
      </c>
      <c r="K48" s="30">
        <v>124324</v>
      </c>
      <c r="L48" s="31">
        <v>4145</v>
      </c>
      <c r="M48" s="30">
        <v>138965</v>
      </c>
      <c r="N48" s="28">
        <v>173691</v>
      </c>
      <c r="O48" s="29">
        <v>44998392</v>
      </c>
      <c r="P48" s="28">
        <v>10151</v>
      </c>
      <c r="Q48" s="29">
        <v>2356974</v>
      </c>
      <c r="R48" s="28">
        <v>29723</v>
      </c>
      <c r="S48" s="29">
        <v>9321383</v>
      </c>
      <c r="T48" s="28">
        <v>219401</v>
      </c>
      <c r="U48" s="29">
        <v>21282697</v>
      </c>
      <c r="V48" s="28">
        <v>7244</v>
      </c>
      <c r="W48" s="29">
        <v>538266</v>
      </c>
      <c r="X48" s="28">
        <v>159698</v>
      </c>
      <c r="Y48" s="29">
        <v>7362484</v>
      </c>
      <c r="Z48" s="28">
        <v>974</v>
      </c>
      <c r="AA48" s="29">
        <v>56697</v>
      </c>
      <c r="AB48" s="28">
        <v>126904</v>
      </c>
      <c r="AC48" s="29">
        <v>14736764</v>
      </c>
      <c r="AD48" s="28">
        <v>842</v>
      </c>
      <c r="AE48" s="29">
        <v>1334281</v>
      </c>
      <c r="AF48" s="28">
        <v>28874</v>
      </c>
      <c r="AG48" s="29">
        <v>11150677</v>
      </c>
      <c r="AH48" s="28">
        <v>3021</v>
      </c>
      <c r="AI48" s="30">
        <v>1563089</v>
      </c>
      <c r="AJ48" s="28">
        <v>2034</v>
      </c>
      <c r="AK48" s="30">
        <v>476793</v>
      </c>
      <c r="AL48" s="28">
        <v>499</v>
      </c>
      <c r="AM48" s="29">
        <v>79848</v>
      </c>
      <c r="AN48" s="28">
        <v>4208</v>
      </c>
      <c r="AO48" s="30">
        <v>1139977</v>
      </c>
      <c r="AP48" s="28">
        <v>3428</v>
      </c>
      <c r="AQ48" s="30">
        <v>1489040</v>
      </c>
      <c r="AR48" s="28">
        <v>2768</v>
      </c>
      <c r="AS48" s="30">
        <v>1214051</v>
      </c>
      <c r="AT48" s="28"/>
      <c r="AU48" s="30"/>
      <c r="AV48" s="28">
        <v>12916</v>
      </c>
      <c r="AW48" s="30">
        <v>5187879</v>
      </c>
      <c r="AX48" s="28">
        <v>714</v>
      </c>
      <c r="AY48" s="32">
        <v>454948</v>
      </c>
      <c r="AZ48" s="28">
        <v>756</v>
      </c>
      <c r="BA48" s="30">
        <v>2152566</v>
      </c>
      <c r="BB48" s="28">
        <v>473</v>
      </c>
      <c r="BC48" s="29">
        <v>1360140</v>
      </c>
      <c r="BD48" s="28">
        <v>1471</v>
      </c>
      <c r="BE48" s="32">
        <v>446799</v>
      </c>
      <c r="BF48" s="28">
        <v>529</v>
      </c>
      <c r="BG48" s="30">
        <v>46415</v>
      </c>
      <c r="BH48" s="28">
        <v>13422</v>
      </c>
      <c r="BI48" s="29">
        <v>838081</v>
      </c>
      <c r="BJ48" s="28">
        <v>2354</v>
      </c>
      <c r="BK48" s="29">
        <v>1810026</v>
      </c>
      <c r="BL48" s="28">
        <v>1590</v>
      </c>
      <c r="BM48" s="30">
        <v>1114092</v>
      </c>
      <c r="BN48" s="28">
        <v>643</v>
      </c>
      <c r="BO48" s="32">
        <v>269518</v>
      </c>
      <c r="BP48" s="28">
        <v>2022</v>
      </c>
      <c r="BQ48" s="32">
        <v>752587</v>
      </c>
      <c r="BR48" s="28">
        <v>113967</v>
      </c>
      <c r="BS48" s="29">
        <v>15030020</v>
      </c>
      <c r="BT48" s="28">
        <v>110614</v>
      </c>
      <c r="BU48" s="30">
        <v>14331222</v>
      </c>
      <c r="BV48" s="28">
        <v>215</v>
      </c>
      <c r="BW48" s="29">
        <v>41904</v>
      </c>
      <c r="BX48" s="28">
        <v>375</v>
      </c>
      <c r="BY48" s="29">
        <v>392383</v>
      </c>
      <c r="BZ48" s="28">
        <v>2763</v>
      </c>
      <c r="CA48" s="29">
        <v>264511</v>
      </c>
      <c r="CB48" s="28">
        <v>18886</v>
      </c>
      <c r="CC48" s="29">
        <v>8836713</v>
      </c>
      <c r="CD48" s="28">
        <v>12438</v>
      </c>
      <c r="CE48" s="32">
        <v>6852782</v>
      </c>
      <c r="CF48" s="28">
        <v>6448</v>
      </c>
      <c r="CG48" s="30">
        <v>1983932</v>
      </c>
      <c r="CH48" s="28">
        <v>1503</v>
      </c>
      <c r="CI48" s="29">
        <v>968738</v>
      </c>
      <c r="CJ48" s="28">
        <v>7266</v>
      </c>
      <c r="CK48" s="29">
        <v>6916682</v>
      </c>
      <c r="CL48" s="28">
        <v>206</v>
      </c>
      <c r="CM48" s="32">
        <v>161783</v>
      </c>
      <c r="CN48" s="28">
        <v>2391</v>
      </c>
      <c r="CO48" s="32">
        <v>5212965</v>
      </c>
      <c r="CP48" s="28">
        <v>43</v>
      </c>
      <c r="CQ48" s="32">
        <v>36939</v>
      </c>
      <c r="CR48" s="28">
        <v>1642</v>
      </c>
      <c r="CS48" s="32">
        <v>786125</v>
      </c>
      <c r="CT48" s="33">
        <v>2984</v>
      </c>
      <c r="CU48" s="29">
        <v>718870</v>
      </c>
      <c r="CV48" s="28">
        <v>797</v>
      </c>
      <c r="CW48" s="29">
        <v>7735708</v>
      </c>
      <c r="CX48" s="28">
        <v>308</v>
      </c>
      <c r="CY48" s="32">
        <v>4127842</v>
      </c>
      <c r="CZ48" s="28">
        <v>488</v>
      </c>
      <c r="DA48" s="30">
        <v>3607866</v>
      </c>
      <c r="DB48" s="28">
        <v>3797</v>
      </c>
      <c r="DC48" s="29">
        <v>5841155</v>
      </c>
      <c r="DD48" s="28">
        <v>290</v>
      </c>
      <c r="DE48" s="29">
        <v>664490</v>
      </c>
      <c r="DF48" s="28">
        <v>2943</v>
      </c>
      <c r="DG48" s="29">
        <v>3797397</v>
      </c>
      <c r="DH48" s="28">
        <v>422</v>
      </c>
      <c r="DI48" s="29">
        <v>1059096</v>
      </c>
      <c r="DJ48" s="28">
        <f>25+117</f>
        <v>142</v>
      </c>
      <c r="DK48" s="29">
        <f>89964+230208</f>
        <v>320172</v>
      </c>
      <c r="DL48" s="28">
        <v>415500</v>
      </c>
      <c r="DM48" s="29">
        <v>60442028</v>
      </c>
      <c r="DN48" s="28">
        <v>5264</v>
      </c>
      <c r="DO48" s="29">
        <v>2366201</v>
      </c>
      <c r="DP48" s="28">
        <v>88</v>
      </c>
      <c r="DQ48" s="29">
        <v>585770</v>
      </c>
      <c r="DR48" s="28">
        <v>756</v>
      </c>
      <c r="DS48" s="29">
        <v>1502352</v>
      </c>
      <c r="DT48" s="28">
        <v>5650</v>
      </c>
      <c r="DU48" s="29">
        <v>2508551</v>
      </c>
      <c r="DV48" s="28">
        <v>1459</v>
      </c>
      <c r="DW48" s="29">
        <v>553056</v>
      </c>
      <c r="DX48" s="28">
        <v>736</v>
      </c>
      <c r="DY48" s="29">
        <v>389514</v>
      </c>
      <c r="DZ48" s="28">
        <v>27</v>
      </c>
      <c r="EA48" s="29">
        <v>14862</v>
      </c>
      <c r="EB48" s="28">
        <v>23160</v>
      </c>
      <c r="EC48" s="29">
        <v>31958873</v>
      </c>
      <c r="ED48" s="28">
        <v>103</v>
      </c>
      <c r="EE48" s="29">
        <v>39824</v>
      </c>
      <c r="EF48" s="28">
        <v>3</v>
      </c>
      <c r="EG48" s="29">
        <v>6966</v>
      </c>
    </row>
    <row r="49" spans="1:137" ht="24" customHeight="1" x14ac:dyDescent="0.15">
      <c r="A49" s="1"/>
      <c r="B49" s="26">
        <v>2002</v>
      </c>
      <c r="C49" s="27">
        <v>14</v>
      </c>
      <c r="D49" s="28">
        <v>1398995</v>
      </c>
      <c r="E49" s="42">
        <v>260450453</v>
      </c>
      <c r="F49" s="33">
        <v>1332</v>
      </c>
      <c r="G49" s="29">
        <v>673628</v>
      </c>
      <c r="H49" s="28">
        <v>46708</v>
      </c>
      <c r="I49" s="29">
        <v>992068</v>
      </c>
      <c r="J49" s="28">
        <v>1490</v>
      </c>
      <c r="K49" s="30">
        <v>71463</v>
      </c>
      <c r="L49" s="31">
        <v>45218</v>
      </c>
      <c r="M49" s="30">
        <v>920605</v>
      </c>
      <c r="N49" s="28">
        <v>168626</v>
      </c>
      <c r="O49" s="29">
        <v>42228604</v>
      </c>
      <c r="P49" s="28">
        <v>26331</v>
      </c>
      <c r="Q49" s="29">
        <v>3219339</v>
      </c>
      <c r="R49" s="28">
        <v>21907</v>
      </c>
      <c r="S49" s="29">
        <v>7705070</v>
      </c>
      <c r="T49" s="28">
        <v>199931</v>
      </c>
      <c r="U49" s="29">
        <v>19378048</v>
      </c>
      <c r="V49" s="28">
        <v>5306</v>
      </c>
      <c r="W49" s="29">
        <v>489672</v>
      </c>
      <c r="X49" s="28">
        <v>149236</v>
      </c>
      <c r="Y49" s="29">
        <v>6525645</v>
      </c>
      <c r="Z49" s="28">
        <v>923</v>
      </c>
      <c r="AA49" s="29">
        <v>65426</v>
      </c>
      <c r="AB49" s="28">
        <v>107666</v>
      </c>
      <c r="AC49" s="29">
        <v>17983800</v>
      </c>
      <c r="AD49" s="28">
        <v>697</v>
      </c>
      <c r="AE49" s="29">
        <v>1088509</v>
      </c>
      <c r="AF49" s="28">
        <v>24368</v>
      </c>
      <c r="AG49" s="29">
        <v>10075639</v>
      </c>
      <c r="AH49" s="28">
        <v>2896</v>
      </c>
      <c r="AI49" s="30">
        <v>1491242</v>
      </c>
      <c r="AJ49" s="28">
        <v>2261</v>
      </c>
      <c r="AK49" s="30">
        <v>588953</v>
      </c>
      <c r="AL49" s="28">
        <v>629</v>
      </c>
      <c r="AM49" s="29">
        <v>105396</v>
      </c>
      <c r="AN49" s="28">
        <v>4353</v>
      </c>
      <c r="AO49" s="30">
        <v>1202109</v>
      </c>
      <c r="AP49" s="28">
        <v>3746</v>
      </c>
      <c r="AQ49" s="30">
        <v>1604241</v>
      </c>
      <c r="AR49" s="28">
        <v>2534</v>
      </c>
      <c r="AS49" s="30">
        <v>1232266</v>
      </c>
      <c r="AT49" s="28"/>
      <c r="AU49" s="30"/>
      <c r="AV49" s="28">
        <v>7948</v>
      </c>
      <c r="AW49" s="30">
        <v>3851432</v>
      </c>
      <c r="AX49" s="28">
        <v>569</v>
      </c>
      <c r="AY49" s="32">
        <v>632824</v>
      </c>
      <c r="AZ49" s="28">
        <v>854</v>
      </c>
      <c r="BA49" s="30">
        <v>2570353</v>
      </c>
      <c r="BB49" s="28">
        <v>441</v>
      </c>
      <c r="BC49" s="29">
        <v>1187321</v>
      </c>
      <c r="BD49" s="28">
        <v>503</v>
      </c>
      <c r="BE49" s="32">
        <v>299515</v>
      </c>
      <c r="BF49" s="28">
        <v>448</v>
      </c>
      <c r="BG49" s="30">
        <v>42692</v>
      </c>
      <c r="BH49" s="28">
        <v>16063</v>
      </c>
      <c r="BI49" s="29">
        <v>828354</v>
      </c>
      <c r="BJ49" s="28">
        <v>1349</v>
      </c>
      <c r="BK49" s="29">
        <v>1472241</v>
      </c>
      <c r="BL49" s="28">
        <v>1597</v>
      </c>
      <c r="BM49" s="30">
        <v>1069293</v>
      </c>
      <c r="BN49" s="28">
        <v>756</v>
      </c>
      <c r="BO49" s="32">
        <v>279414</v>
      </c>
      <c r="BP49" s="28">
        <v>2197</v>
      </c>
      <c r="BQ49" s="32">
        <v>867944</v>
      </c>
      <c r="BR49" s="28">
        <v>76008</v>
      </c>
      <c r="BS49" s="29">
        <v>14936070</v>
      </c>
      <c r="BT49" s="28">
        <v>73480</v>
      </c>
      <c r="BU49" s="30">
        <v>14093842</v>
      </c>
      <c r="BV49" s="28">
        <v>108</v>
      </c>
      <c r="BW49" s="29">
        <v>31166</v>
      </c>
      <c r="BX49" s="28">
        <v>692</v>
      </c>
      <c r="BY49" s="29">
        <v>665265</v>
      </c>
      <c r="BZ49" s="28">
        <v>1728</v>
      </c>
      <c r="CA49" s="29">
        <v>145797</v>
      </c>
      <c r="CB49" s="28">
        <v>24011</v>
      </c>
      <c r="CC49" s="29">
        <v>10318694</v>
      </c>
      <c r="CD49" s="28">
        <v>16708</v>
      </c>
      <c r="CE49" s="32">
        <v>7749389</v>
      </c>
      <c r="CF49" s="28">
        <v>7303</v>
      </c>
      <c r="CG49" s="30">
        <v>2569305</v>
      </c>
      <c r="CH49" s="28">
        <v>1483</v>
      </c>
      <c r="CI49" s="29">
        <v>1068652</v>
      </c>
      <c r="CJ49" s="28">
        <v>7256</v>
      </c>
      <c r="CK49" s="29">
        <v>7338544</v>
      </c>
      <c r="CL49" s="28">
        <v>167</v>
      </c>
      <c r="CM49" s="32">
        <v>138672</v>
      </c>
      <c r="CN49" s="28">
        <v>2526</v>
      </c>
      <c r="CO49" s="32">
        <v>5632690</v>
      </c>
      <c r="CP49" s="28">
        <v>79</v>
      </c>
      <c r="CQ49" s="32">
        <v>60594</v>
      </c>
      <c r="CR49" s="28">
        <v>1823</v>
      </c>
      <c r="CS49" s="32">
        <v>812331</v>
      </c>
      <c r="CT49" s="33">
        <v>2661</v>
      </c>
      <c r="CU49" s="29">
        <v>694257</v>
      </c>
      <c r="CV49" s="28">
        <v>956</v>
      </c>
      <c r="CW49" s="29">
        <v>8039475</v>
      </c>
      <c r="CX49" s="28">
        <v>377</v>
      </c>
      <c r="CY49" s="32">
        <v>4363543</v>
      </c>
      <c r="CZ49" s="28">
        <v>579</v>
      </c>
      <c r="DA49" s="30">
        <v>3675933</v>
      </c>
      <c r="DB49" s="28">
        <v>4145</v>
      </c>
      <c r="DC49" s="29">
        <v>6038461</v>
      </c>
      <c r="DD49" s="28">
        <v>285</v>
      </c>
      <c r="DE49" s="29">
        <v>652588</v>
      </c>
      <c r="DF49" s="28">
        <v>2821</v>
      </c>
      <c r="DG49" s="29">
        <v>3366509</v>
      </c>
      <c r="DH49" s="28">
        <v>622</v>
      </c>
      <c r="DI49" s="29">
        <v>1376439</v>
      </c>
      <c r="DJ49" s="28">
        <f>15+401</f>
        <v>416</v>
      </c>
      <c r="DK49" s="29">
        <f>73529+569395</f>
        <v>642924</v>
      </c>
      <c r="DL49" s="28">
        <v>451023</v>
      </c>
      <c r="DM49" s="29">
        <v>54264845</v>
      </c>
      <c r="DN49" s="28">
        <v>6115</v>
      </c>
      <c r="DO49" s="29">
        <v>2366092</v>
      </c>
      <c r="DP49" s="28">
        <v>109</v>
      </c>
      <c r="DQ49" s="29">
        <v>678842</v>
      </c>
      <c r="DR49" s="28">
        <v>728</v>
      </c>
      <c r="DS49" s="29">
        <v>1422416</v>
      </c>
      <c r="DT49" s="28">
        <v>5960</v>
      </c>
      <c r="DU49" s="29">
        <v>2691613</v>
      </c>
      <c r="DV49" s="28">
        <v>1505</v>
      </c>
      <c r="DW49" s="29">
        <v>573152</v>
      </c>
      <c r="DX49" s="28">
        <v>667</v>
      </c>
      <c r="DY49" s="29">
        <v>363247</v>
      </c>
      <c r="DZ49" s="28">
        <v>41</v>
      </c>
      <c r="EA49" s="29">
        <v>22669</v>
      </c>
      <c r="EB49" s="28">
        <v>24066</v>
      </c>
      <c r="EC49" s="29">
        <v>25740680</v>
      </c>
      <c r="ED49" s="28">
        <v>67</v>
      </c>
      <c r="EE49" s="29">
        <v>34202</v>
      </c>
      <c r="EF49" s="28">
        <v>3</v>
      </c>
      <c r="EG49" s="29">
        <v>7117</v>
      </c>
    </row>
    <row r="50" spans="1:137" s="8" customFormat="1" ht="24" customHeight="1" x14ac:dyDescent="0.15">
      <c r="A50" s="1"/>
      <c r="B50" s="26">
        <v>2003</v>
      </c>
      <c r="C50" s="27">
        <v>15</v>
      </c>
      <c r="D50" s="28">
        <v>1574994</v>
      </c>
      <c r="E50" s="42">
        <v>230933163</v>
      </c>
      <c r="F50" s="33">
        <v>3291</v>
      </c>
      <c r="G50" s="29">
        <v>944368</v>
      </c>
      <c r="H50" s="28">
        <v>57106</v>
      </c>
      <c r="I50" s="29">
        <v>819371</v>
      </c>
      <c r="J50" s="28">
        <v>427</v>
      </c>
      <c r="K50" s="30">
        <v>36499</v>
      </c>
      <c r="L50" s="31">
        <v>56678</v>
      </c>
      <c r="M50" s="30">
        <v>782872</v>
      </c>
      <c r="N50" s="28">
        <v>231480</v>
      </c>
      <c r="O50" s="29">
        <v>40945607</v>
      </c>
      <c r="P50" s="28">
        <v>21678</v>
      </c>
      <c r="Q50" s="29">
        <v>2791547</v>
      </c>
      <c r="R50" s="28">
        <v>21461</v>
      </c>
      <c r="S50" s="29">
        <v>6588831</v>
      </c>
      <c r="T50" s="28">
        <v>206305</v>
      </c>
      <c r="U50" s="29">
        <v>17128258</v>
      </c>
      <c r="V50" s="28">
        <v>6233</v>
      </c>
      <c r="W50" s="29">
        <v>470602</v>
      </c>
      <c r="X50" s="28">
        <v>163610</v>
      </c>
      <c r="Y50" s="29">
        <v>5757064</v>
      </c>
      <c r="Z50" s="28">
        <v>7139</v>
      </c>
      <c r="AA50" s="29">
        <v>109599</v>
      </c>
      <c r="AB50" s="28">
        <v>114462</v>
      </c>
      <c r="AC50" s="29">
        <v>9279843</v>
      </c>
      <c r="AD50" s="28">
        <v>825</v>
      </c>
      <c r="AE50" s="29">
        <v>1106329</v>
      </c>
      <c r="AF50" s="28">
        <v>25061</v>
      </c>
      <c r="AG50" s="29">
        <v>9351019</v>
      </c>
      <c r="AH50" s="28">
        <v>4329</v>
      </c>
      <c r="AI50" s="30">
        <v>1694120</v>
      </c>
      <c r="AJ50" s="28">
        <v>2019</v>
      </c>
      <c r="AK50" s="30">
        <v>455187</v>
      </c>
      <c r="AL50" s="28">
        <v>614</v>
      </c>
      <c r="AM50" s="29">
        <v>89736</v>
      </c>
      <c r="AN50" s="28">
        <v>5013</v>
      </c>
      <c r="AO50" s="30">
        <v>1129595</v>
      </c>
      <c r="AP50" s="28">
        <v>3491</v>
      </c>
      <c r="AQ50" s="30">
        <v>1540681</v>
      </c>
      <c r="AR50" s="28">
        <v>2889</v>
      </c>
      <c r="AS50" s="30">
        <v>1082251</v>
      </c>
      <c r="AT50" s="28"/>
      <c r="AU50" s="30"/>
      <c r="AV50" s="28">
        <v>6705</v>
      </c>
      <c r="AW50" s="30">
        <v>3359448</v>
      </c>
      <c r="AX50" s="28">
        <v>129</v>
      </c>
      <c r="AY50" s="32">
        <v>271756</v>
      </c>
      <c r="AZ50" s="28">
        <v>760</v>
      </c>
      <c r="BA50" s="30">
        <v>2169728</v>
      </c>
      <c r="BB50" s="28">
        <v>482</v>
      </c>
      <c r="BC50" s="29">
        <v>1379818</v>
      </c>
      <c r="BD50" s="28">
        <v>305</v>
      </c>
      <c r="BE50" s="32">
        <v>266638</v>
      </c>
      <c r="BF50" s="28">
        <v>285</v>
      </c>
      <c r="BG50" s="30">
        <v>32904</v>
      </c>
      <c r="BH50" s="28">
        <v>13728</v>
      </c>
      <c r="BI50" s="29">
        <v>791392</v>
      </c>
      <c r="BJ50" s="28">
        <v>1279</v>
      </c>
      <c r="BK50" s="29">
        <v>1771148</v>
      </c>
      <c r="BL50" s="28">
        <v>1587</v>
      </c>
      <c r="BM50" s="30">
        <v>964000</v>
      </c>
      <c r="BN50" s="28">
        <v>1021</v>
      </c>
      <c r="BO50" s="32">
        <v>319538</v>
      </c>
      <c r="BP50" s="28">
        <v>1986</v>
      </c>
      <c r="BQ50" s="32">
        <v>771423</v>
      </c>
      <c r="BR50" s="28">
        <v>108036</v>
      </c>
      <c r="BS50" s="29">
        <v>18961842</v>
      </c>
      <c r="BT50" s="28">
        <v>106503</v>
      </c>
      <c r="BU50" s="30">
        <v>18284708</v>
      </c>
      <c r="BV50" s="28">
        <v>35</v>
      </c>
      <c r="BW50" s="29">
        <v>5134</v>
      </c>
      <c r="BX50" s="28">
        <v>591</v>
      </c>
      <c r="BY50" s="29">
        <v>580542</v>
      </c>
      <c r="BZ50" s="28">
        <v>907</v>
      </c>
      <c r="CA50" s="29">
        <v>91458</v>
      </c>
      <c r="CB50" s="28">
        <v>28884</v>
      </c>
      <c r="CC50" s="29">
        <v>9854082</v>
      </c>
      <c r="CD50" s="28">
        <v>21653</v>
      </c>
      <c r="CE50" s="32">
        <v>7213211</v>
      </c>
      <c r="CF50" s="28">
        <v>7231</v>
      </c>
      <c r="CG50" s="30">
        <v>2640870</v>
      </c>
      <c r="CH50" s="28">
        <v>2090</v>
      </c>
      <c r="CI50" s="29">
        <v>2392518</v>
      </c>
      <c r="CJ50" s="28">
        <v>6344</v>
      </c>
      <c r="CK50" s="29">
        <v>6025801</v>
      </c>
      <c r="CL50" s="28">
        <v>136</v>
      </c>
      <c r="CM50" s="32">
        <v>105551</v>
      </c>
      <c r="CN50" s="28">
        <v>2008</v>
      </c>
      <c r="CO50" s="32">
        <v>4661177</v>
      </c>
      <c r="CP50" s="28">
        <v>102</v>
      </c>
      <c r="CQ50" s="32">
        <v>54481</v>
      </c>
      <c r="CR50" s="28">
        <v>1180</v>
      </c>
      <c r="CS50" s="32">
        <v>448545</v>
      </c>
      <c r="CT50" s="33">
        <v>2918</v>
      </c>
      <c r="CU50" s="29">
        <v>756047</v>
      </c>
      <c r="CV50" s="28">
        <v>971</v>
      </c>
      <c r="CW50" s="29">
        <v>8361675</v>
      </c>
      <c r="CX50" s="28">
        <v>415</v>
      </c>
      <c r="CY50" s="32">
        <v>4600104</v>
      </c>
      <c r="CZ50" s="28">
        <v>557</v>
      </c>
      <c r="DA50" s="30">
        <v>3761571</v>
      </c>
      <c r="DB50" s="28">
        <v>3787</v>
      </c>
      <c r="DC50" s="29">
        <v>5434723</v>
      </c>
      <c r="DD50" s="28">
        <v>211</v>
      </c>
      <c r="DE50" s="29">
        <v>552759</v>
      </c>
      <c r="DF50" s="28">
        <v>2841</v>
      </c>
      <c r="DG50" s="29">
        <v>3260135</v>
      </c>
      <c r="DH50" s="28">
        <v>606</v>
      </c>
      <c r="DI50" s="29">
        <v>1388818</v>
      </c>
      <c r="DJ50" s="28">
        <f>3+126</f>
        <v>129</v>
      </c>
      <c r="DK50" s="29">
        <f>10456+222555</f>
        <v>233011</v>
      </c>
      <c r="DL50" s="28">
        <v>489832</v>
      </c>
      <c r="DM50" s="29">
        <v>41091009</v>
      </c>
      <c r="DN50" s="28">
        <v>5835</v>
      </c>
      <c r="DO50" s="29">
        <v>2298792</v>
      </c>
      <c r="DP50" s="28">
        <v>102</v>
      </c>
      <c r="DQ50" s="29">
        <v>655768</v>
      </c>
      <c r="DR50" s="28">
        <v>743</v>
      </c>
      <c r="DS50" s="29">
        <v>1485631</v>
      </c>
      <c r="DT50" s="28">
        <v>6282</v>
      </c>
      <c r="DU50" s="29">
        <v>2652244</v>
      </c>
      <c r="DV50" s="28">
        <v>1559</v>
      </c>
      <c r="DW50" s="29">
        <v>671939</v>
      </c>
      <c r="DX50" s="28">
        <v>656</v>
      </c>
      <c r="DY50" s="29">
        <v>294779</v>
      </c>
      <c r="DZ50" s="28">
        <v>35</v>
      </c>
      <c r="EA50" s="29">
        <v>18387</v>
      </c>
      <c r="EB50" s="28">
        <v>21200</v>
      </c>
      <c r="EC50" s="29">
        <v>23044699</v>
      </c>
      <c r="ED50" s="28">
        <v>78</v>
      </c>
      <c r="EE50" s="29">
        <v>32656</v>
      </c>
      <c r="EF50" s="28">
        <v>3</v>
      </c>
      <c r="EG50" s="29">
        <v>3125</v>
      </c>
    </row>
    <row r="51" spans="1:137" s="8" customFormat="1" ht="24" customHeight="1" x14ac:dyDescent="0.15">
      <c r="A51" s="1"/>
      <c r="B51" s="26">
        <v>2004</v>
      </c>
      <c r="C51" s="27">
        <v>16</v>
      </c>
      <c r="D51" s="28">
        <v>1409290</v>
      </c>
      <c r="E51" s="42">
        <v>247857576</v>
      </c>
      <c r="F51" s="33">
        <v>4535</v>
      </c>
      <c r="G51" s="29">
        <v>1092744</v>
      </c>
      <c r="H51" s="28">
        <v>64627</v>
      </c>
      <c r="I51" s="29">
        <v>1125612</v>
      </c>
      <c r="J51" s="28">
        <v>291</v>
      </c>
      <c r="K51" s="30">
        <v>44553</v>
      </c>
      <c r="L51" s="31">
        <v>64336</v>
      </c>
      <c r="M51" s="30">
        <v>1081059</v>
      </c>
      <c r="N51" s="28">
        <v>198717</v>
      </c>
      <c r="O51" s="29">
        <v>47714182</v>
      </c>
      <c r="P51" s="28">
        <v>12662</v>
      </c>
      <c r="Q51" s="29">
        <v>2141812</v>
      </c>
      <c r="R51" s="28">
        <v>21687</v>
      </c>
      <c r="S51" s="29">
        <v>6256666</v>
      </c>
      <c r="T51" s="28">
        <v>213275</v>
      </c>
      <c r="U51" s="29">
        <v>17317150</v>
      </c>
      <c r="V51" s="28">
        <v>8172</v>
      </c>
      <c r="W51" s="29">
        <v>359698</v>
      </c>
      <c r="X51" s="28">
        <v>171844</v>
      </c>
      <c r="Y51" s="29">
        <v>5807297</v>
      </c>
      <c r="Z51" s="28">
        <v>4775</v>
      </c>
      <c r="AA51" s="29">
        <v>101378</v>
      </c>
      <c r="AB51" s="28">
        <v>101115</v>
      </c>
      <c r="AC51" s="29">
        <v>13891188</v>
      </c>
      <c r="AD51" s="28">
        <v>773</v>
      </c>
      <c r="AE51" s="29">
        <v>1034230</v>
      </c>
      <c r="AF51" s="28">
        <v>22337</v>
      </c>
      <c r="AG51" s="29">
        <v>8066368</v>
      </c>
      <c r="AH51" s="28">
        <v>3949</v>
      </c>
      <c r="AI51" s="30">
        <v>1410532</v>
      </c>
      <c r="AJ51" s="28">
        <v>2102</v>
      </c>
      <c r="AK51" s="30">
        <v>427415</v>
      </c>
      <c r="AL51" s="28">
        <v>537</v>
      </c>
      <c r="AM51" s="29">
        <v>74808</v>
      </c>
      <c r="AN51" s="28">
        <v>4732</v>
      </c>
      <c r="AO51" s="30">
        <v>955950</v>
      </c>
      <c r="AP51" s="28">
        <v>2619</v>
      </c>
      <c r="AQ51" s="30">
        <v>1183251</v>
      </c>
      <c r="AR51" s="28">
        <v>2694</v>
      </c>
      <c r="AS51" s="30">
        <v>1057448</v>
      </c>
      <c r="AT51" s="28"/>
      <c r="AU51" s="30"/>
      <c r="AV51" s="28">
        <v>5702</v>
      </c>
      <c r="AW51" s="30">
        <v>2956964</v>
      </c>
      <c r="AX51" s="28">
        <v>177</v>
      </c>
      <c r="AY51" s="32">
        <v>343837</v>
      </c>
      <c r="AZ51" s="28">
        <v>825</v>
      </c>
      <c r="BA51" s="30">
        <v>2326720</v>
      </c>
      <c r="BB51" s="28">
        <v>768</v>
      </c>
      <c r="BC51" s="29">
        <v>2114811</v>
      </c>
      <c r="BD51" s="28">
        <v>669</v>
      </c>
      <c r="BE51" s="32">
        <v>379720</v>
      </c>
      <c r="BF51" s="28">
        <v>332</v>
      </c>
      <c r="BG51" s="30">
        <v>41592</v>
      </c>
      <c r="BH51" s="28">
        <v>12038</v>
      </c>
      <c r="BI51" s="29">
        <v>715242</v>
      </c>
      <c r="BJ51" s="28">
        <v>1315</v>
      </c>
      <c r="BK51" s="29">
        <v>1525006</v>
      </c>
      <c r="BL51" s="28">
        <v>1476</v>
      </c>
      <c r="BM51" s="30">
        <v>829826</v>
      </c>
      <c r="BN51" s="28">
        <v>908</v>
      </c>
      <c r="BO51" s="32">
        <v>265020</v>
      </c>
      <c r="BP51" s="28">
        <v>1785</v>
      </c>
      <c r="BQ51" s="32">
        <v>743117</v>
      </c>
      <c r="BR51" s="28">
        <v>70900</v>
      </c>
      <c r="BS51" s="29">
        <v>18693697</v>
      </c>
      <c r="BT51" s="28">
        <v>69627</v>
      </c>
      <c r="BU51" s="30">
        <v>18034560</v>
      </c>
      <c r="BV51" s="28">
        <v>11</v>
      </c>
      <c r="BW51" s="29">
        <v>1586</v>
      </c>
      <c r="BX51" s="28">
        <v>410</v>
      </c>
      <c r="BY51" s="29">
        <v>489475</v>
      </c>
      <c r="BZ51" s="28">
        <v>852</v>
      </c>
      <c r="CA51" s="29">
        <v>168077</v>
      </c>
      <c r="CB51" s="28">
        <v>24333</v>
      </c>
      <c r="CC51" s="29">
        <v>9568572</v>
      </c>
      <c r="CD51" s="28">
        <v>16594</v>
      </c>
      <c r="CE51" s="32">
        <v>6557707</v>
      </c>
      <c r="CF51" s="28">
        <v>7739</v>
      </c>
      <c r="CG51" s="30">
        <v>3010865</v>
      </c>
      <c r="CH51" s="28">
        <v>2328</v>
      </c>
      <c r="CI51" s="29">
        <v>3438666</v>
      </c>
      <c r="CJ51" s="28">
        <v>5923</v>
      </c>
      <c r="CK51" s="29">
        <v>4961628</v>
      </c>
      <c r="CL51" s="28">
        <v>142</v>
      </c>
      <c r="CM51" s="32">
        <v>97280</v>
      </c>
      <c r="CN51" s="28">
        <v>1613</v>
      </c>
      <c r="CO51" s="32">
        <v>3710430</v>
      </c>
      <c r="CP51" s="28">
        <v>154</v>
      </c>
      <c r="CQ51" s="32">
        <v>47679</v>
      </c>
      <c r="CR51" s="28">
        <v>718</v>
      </c>
      <c r="CS51" s="32">
        <v>328834</v>
      </c>
      <c r="CT51" s="33">
        <v>3296</v>
      </c>
      <c r="CU51" s="29">
        <v>777406</v>
      </c>
      <c r="CV51" s="28">
        <v>962</v>
      </c>
      <c r="CW51" s="29">
        <v>7586522</v>
      </c>
      <c r="CX51" s="28">
        <v>462</v>
      </c>
      <c r="CY51" s="32">
        <v>4489018</v>
      </c>
      <c r="CZ51" s="28">
        <v>500</v>
      </c>
      <c r="DA51" s="30">
        <v>3097505</v>
      </c>
      <c r="DB51" s="28">
        <v>3497</v>
      </c>
      <c r="DC51" s="29">
        <v>5064427</v>
      </c>
      <c r="DD51" s="28">
        <v>257</v>
      </c>
      <c r="DE51" s="29">
        <v>665886</v>
      </c>
      <c r="DF51" s="28">
        <v>2547</v>
      </c>
      <c r="DG51" s="29">
        <v>2926503</v>
      </c>
      <c r="DH51" s="28">
        <v>588</v>
      </c>
      <c r="DI51" s="29">
        <v>1272555</v>
      </c>
      <c r="DJ51" s="28">
        <f>2+103</f>
        <v>105</v>
      </c>
      <c r="DK51" s="29">
        <f>11535+187949</f>
        <v>199484</v>
      </c>
      <c r="DL51" s="28">
        <v>399901</v>
      </c>
      <c r="DM51" s="29">
        <v>50282933</v>
      </c>
      <c r="DN51" s="28">
        <v>6024</v>
      </c>
      <c r="DO51" s="29">
        <v>2332504</v>
      </c>
      <c r="DP51" s="28">
        <v>58</v>
      </c>
      <c r="DQ51" s="29">
        <v>404527</v>
      </c>
      <c r="DR51" s="28">
        <v>864</v>
      </c>
      <c r="DS51" s="29">
        <v>1556755</v>
      </c>
      <c r="DT51" s="28">
        <v>6385</v>
      </c>
      <c r="DU51" s="29">
        <v>2596560</v>
      </c>
      <c r="DV51" s="28">
        <v>1645</v>
      </c>
      <c r="DW51" s="29">
        <v>726937</v>
      </c>
      <c r="DX51" s="28">
        <v>542</v>
      </c>
      <c r="DY51" s="29">
        <v>289751</v>
      </c>
      <c r="DZ51" s="28">
        <v>22</v>
      </c>
      <c r="EA51" s="29">
        <v>12582</v>
      </c>
      <c r="EB51" s="28">
        <v>21565</v>
      </c>
      <c r="EC51" s="29">
        <v>22823965</v>
      </c>
      <c r="ED51" s="28">
        <v>46</v>
      </c>
      <c r="EE51" s="29">
        <v>34975</v>
      </c>
      <c r="EF51" s="28">
        <v>2</v>
      </c>
      <c r="EG51" s="29">
        <v>2226</v>
      </c>
    </row>
    <row r="52" spans="1:137" s="8" customFormat="1" ht="24" customHeight="1" x14ac:dyDescent="0.15">
      <c r="A52" s="1"/>
      <c r="B52" s="26">
        <v>2005</v>
      </c>
      <c r="C52" s="27">
        <v>17</v>
      </c>
      <c r="D52" s="28">
        <v>1287014</v>
      </c>
      <c r="E52" s="42">
        <v>269539889</v>
      </c>
      <c r="F52" s="33">
        <v>8951</v>
      </c>
      <c r="G52" s="29">
        <v>848891</v>
      </c>
      <c r="H52" s="28">
        <v>6752</v>
      </c>
      <c r="I52" s="29">
        <v>173523</v>
      </c>
      <c r="J52" s="28">
        <v>89</v>
      </c>
      <c r="K52" s="30">
        <v>9749</v>
      </c>
      <c r="L52" s="31">
        <v>6663</v>
      </c>
      <c r="M52" s="30">
        <v>163774</v>
      </c>
      <c r="N52" s="28">
        <v>188545</v>
      </c>
      <c r="O52" s="29">
        <v>51845996</v>
      </c>
      <c r="P52" s="28">
        <v>16415</v>
      </c>
      <c r="Q52" s="29">
        <v>3294650</v>
      </c>
      <c r="R52" s="28">
        <v>22884</v>
      </c>
      <c r="S52" s="29">
        <v>6270640</v>
      </c>
      <c r="T52" s="28">
        <v>176260</v>
      </c>
      <c r="U52" s="29">
        <v>17653267</v>
      </c>
      <c r="V52" s="28">
        <v>5449</v>
      </c>
      <c r="W52" s="29">
        <v>379627</v>
      </c>
      <c r="X52" s="28">
        <v>138909</v>
      </c>
      <c r="Y52" s="29">
        <v>7331205</v>
      </c>
      <c r="Z52" s="28">
        <v>8041</v>
      </c>
      <c r="AA52" s="29">
        <v>157208</v>
      </c>
      <c r="AB52" s="28">
        <v>112347</v>
      </c>
      <c r="AC52" s="29">
        <v>8610332</v>
      </c>
      <c r="AD52" s="28">
        <v>792</v>
      </c>
      <c r="AE52" s="29">
        <v>1075924</v>
      </c>
      <c r="AF52" s="28">
        <v>20732</v>
      </c>
      <c r="AG52" s="29">
        <v>8035334</v>
      </c>
      <c r="AH52" s="28">
        <v>3167</v>
      </c>
      <c r="AI52" s="30">
        <v>1278142</v>
      </c>
      <c r="AJ52" s="28">
        <v>2559</v>
      </c>
      <c r="AK52" s="30">
        <v>551990</v>
      </c>
      <c r="AL52" s="28">
        <v>440</v>
      </c>
      <c r="AM52" s="29">
        <v>65361</v>
      </c>
      <c r="AN52" s="28">
        <v>4623</v>
      </c>
      <c r="AO52" s="30">
        <v>1152735</v>
      </c>
      <c r="AP52" s="28">
        <v>2247</v>
      </c>
      <c r="AQ52" s="30">
        <v>1069316</v>
      </c>
      <c r="AR52" s="28">
        <v>2447</v>
      </c>
      <c r="AS52" s="30">
        <v>1068723</v>
      </c>
      <c r="AT52" s="28"/>
      <c r="AU52" s="30"/>
      <c r="AV52" s="28">
        <v>5248</v>
      </c>
      <c r="AW52" s="30">
        <v>2849067</v>
      </c>
      <c r="AX52" s="28">
        <v>60</v>
      </c>
      <c r="AY52" s="32">
        <v>132045</v>
      </c>
      <c r="AZ52" s="28">
        <v>687</v>
      </c>
      <c r="BA52" s="30">
        <v>2068773</v>
      </c>
      <c r="BB52" s="28">
        <v>837</v>
      </c>
      <c r="BC52" s="29">
        <v>1990533</v>
      </c>
      <c r="BD52" s="28">
        <v>3429</v>
      </c>
      <c r="BE52" s="32">
        <v>819097</v>
      </c>
      <c r="BF52" s="28">
        <v>468</v>
      </c>
      <c r="BG52" s="30">
        <v>54295</v>
      </c>
      <c r="BH52" s="28">
        <v>20915</v>
      </c>
      <c r="BI52" s="29">
        <v>789374</v>
      </c>
      <c r="BJ52" s="28">
        <v>1326</v>
      </c>
      <c r="BK52" s="29">
        <v>1250766</v>
      </c>
      <c r="BL52" s="28">
        <v>1356</v>
      </c>
      <c r="BM52" s="30">
        <v>758105</v>
      </c>
      <c r="BN52" s="28">
        <v>796</v>
      </c>
      <c r="BO52" s="32">
        <v>233389</v>
      </c>
      <c r="BP52" s="28">
        <v>2006</v>
      </c>
      <c r="BQ52" s="32">
        <v>721689</v>
      </c>
      <c r="BR52" s="28">
        <v>72006</v>
      </c>
      <c r="BS52" s="29">
        <v>17167135</v>
      </c>
      <c r="BT52" s="28">
        <v>70820</v>
      </c>
      <c r="BU52" s="30">
        <v>16475720</v>
      </c>
      <c r="BV52" s="28">
        <v>23</v>
      </c>
      <c r="BW52" s="29">
        <v>4153</v>
      </c>
      <c r="BX52" s="28">
        <v>524</v>
      </c>
      <c r="BY52" s="29">
        <v>614773</v>
      </c>
      <c r="BZ52" s="28">
        <v>638</v>
      </c>
      <c r="CA52" s="29">
        <v>72488</v>
      </c>
      <c r="CB52" s="28">
        <v>27769</v>
      </c>
      <c r="CC52" s="29">
        <v>11637705</v>
      </c>
      <c r="CD52" s="28">
        <v>14679</v>
      </c>
      <c r="CE52" s="32">
        <v>7003438</v>
      </c>
      <c r="CF52" s="28">
        <v>13090</v>
      </c>
      <c r="CG52" s="30">
        <v>4634267</v>
      </c>
      <c r="CH52" s="28">
        <v>2485</v>
      </c>
      <c r="CI52" s="29">
        <v>4401004</v>
      </c>
      <c r="CJ52" s="28">
        <v>5828</v>
      </c>
      <c r="CK52" s="29">
        <v>4958410</v>
      </c>
      <c r="CL52" s="28">
        <v>165</v>
      </c>
      <c r="CM52" s="32">
        <v>112152</v>
      </c>
      <c r="CN52" s="28">
        <v>1773</v>
      </c>
      <c r="CO52" s="32">
        <v>3810999</v>
      </c>
      <c r="CP52" s="28">
        <v>92</v>
      </c>
      <c r="CQ52" s="32">
        <v>56000</v>
      </c>
      <c r="CR52" s="28">
        <v>419</v>
      </c>
      <c r="CS52" s="32">
        <v>201242</v>
      </c>
      <c r="CT52" s="33">
        <v>3379</v>
      </c>
      <c r="CU52" s="29">
        <v>778016</v>
      </c>
      <c r="CV52" s="28">
        <v>837</v>
      </c>
      <c r="CW52" s="29">
        <v>6658298</v>
      </c>
      <c r="CX52" s="28">
        <v>364</v>
      </c>
      <c r="CY52" s="32">
        <v>3872582</v>
      </c>
      <c r="CZ52" s="28">
        <v>473</v>
      </c>
      <c r="DA52" s="30">
        <v>2785716</v>
      </c>
      <c r="DB52" s="28">
        <v>4125</v>
      </c>
      <c r="DC52" s="29">
        <v>5531068</v>
      </c>
      <c r="DD52" s="28">
        <v>284</v>
      </c>
      <c r="DE52" s="29">
        <v>665940</v>
      </c>
      <c r="DF52" s="28">
        <v>3125</v>
      </c>
      <c r="DG52" s="29">
        <v>3319755</v>
      </c>
      <c r="DH52" s="28">
        <v>601</v>
      </c>
      <c r="DI52" s="29">
        <v>1330786</v>
      </c>
      <c r="DJ52" s="28">
        <f>5+109</f>
        <v>114</v>
      </c>
      <c r="DK52" s="29">
        <f>33728+180858</f>
        <v>214586</v>
      </c>
      <c r="DL52" s="28">
        <v>380218</v>
      </c>
      <c r="DM52" s="29">
        <v>69047630</v>
      </c>
      <c r="DN52" s="28">
        <v>6268</v>
      </c>
      <c r="DO52" s="29">
        <v>2348149</v>
      </c>
      <c r="DP52" s="28">
        <v>50</v>
      </c>
      <c r="DQ52" s="29">
        <v>365435</v>
      </c>
      <c r="DR52" s="28">
        <v>751</v>
      </c>
      <c r="DS52" s="29">
        <v>1246978</v>
      </c>
      <c r="DT52" s="28">
        <v>7146</v>
      </c>
      <c r="DU52" s="29">
        <v>2860260</v>
      </c>
      <c r="DV52" s="28">
        <v>1559</v>
      </c>
      <c r="DW52" s="29">
        <v>617047</v>
      </c>
      <c r="DX52" s="28">
        <v>507</v>
      </c>
      <c r="DY52" s="29">
        <v>401092</v>
      </c>
      <c r="DZ52" s="28">
        <v>20</v>
      </c>
      <c r="EA52" s="29">
        <v>14295</v>
      </c>
      <c r="EB52" s="28">
        <v>20001</v>
      </c>
      <c r="EC52" s="29">
        <v>24117667</v>
      </c>
      <c r="ED52" s="28">
        <v>54</v>
      </c>
      <c r="EE52" s="29">
        <v>45013</v>
      </c>
      <c r="EF52" s="28">
        <v>22</v>
      </c>
      <c r="EG52" s="29">
        <v>20379</v>
      </c>
    </row>
    <row r="53" spans="1:137" s="8" customFormat="1" ht="24" customHeight="1" x14ac:dyDescent="0.15">
      <c r="A53" s="1"/>
      <c r="B53" s="26">
        <v>2006</v>
      </c>
      <c r="C53" s="27">
        <v>18</v>
      </c>
      <c r="D53" s="28">
        <v>1322203</v>
      </c>
      <c r="E53" s="42">
        <v>282343743</v>
      </c>
      <c r="F53" s="33">
        <v>3239</v>
      </c>
      <c r="G53" s="29">
        <v>943560</v>
      </c>
      <c r="H53" s="28">
        <v>46490</v>
      </c>
      <c r="I53" s="29">
        <v>1173956</v>
      </c>
      <c r="J53" s="28">
        <v>474</v>
      </c>
      <c r="K53" s="30">
        <v>59884</v>
      </c>
      <c r="L53" s="31">
        <v>46016</v>
      </c>
      <c r="M53" s="30">
        <v>1114072</v>
      </c>
      <c r="N53" s="28">
        <v>178521</v>
      </c>
      <c r="O53" s="29">
        <v>64882845</v>
      </c>
      <c r="P53" s="28">
        <v>11340</v>
      </c>
      <c r="Q53" s="29">
        <v>2896734</v>
      </c>
      <c r="R53" s="28">
        <v>24983</v>
      </c>
      <c r="S53" s="29">
        <v>7447311</v>
      </c>
      <c r="T53" s="28">
        <v>190752</v>
      </c>
      <c r="U53" s="29">
        <v>20489652</v>
      </c>
      <c r="V53" s="28">
        <v>8700</v>
      </c>
      <c r="W53" s="29">
        <v>588730</v>
      </c>
      <c r="X53" s="28">
        <v>115595</v>
      </c>
      <c r="Y53" s="29">
        <v>6973972</v>
      </c>
      <c r="Z53" s="28">
        <v>2540</v>
      </c>
      <c r="AA53" s="29">
        <v>161881</v>
      </c>
      <c r="AB53" s="28">
        <v>122258</v>
      </c>
      <c r="AC53" s="29">
        <v>10024193</v>
      </c>
      <c r="AD53" s="28">
        <v>869</v>
      </c>
      <c r="AE53" s="29">
        <v>1083901</v>
      </c>
      <c r="AF53" s="28">
        <v>20529</v>
      </c>
      <c r="AG53" s="29">
        <v>7970105</v>
      </c>
      <c r="AH53" s="28">
        <v>3025</v>
      </c>
      <c r="AI53" s="30">
        <v>1151199</v>
      </c>
      <c r="AJ53" s="28">
        <v>2334</v>
      </c>
      <c r="AK53" s="30">
        <v>560927</v>
      </c>
      <c r="AL53" s="28">
        <v>463</v>
      </c>
      <c r="AM53" s="29">
        <v>61792</v>
      </c>
      <c r="AN53" s="28">
        <v>3712</v>
      </c>
      <c r="AO53" s="30">
        <v>1011687</v>
      </c>
      <c r="AP53" s="28">
        <v>2202</v>
      </c>
      <c r="AQ53" s="30">
        <v>1030106</v>
      </c>
      <c r="AR53" s="28">
        <v>2781</v>
      </c>
      <c r="AS53" s="30">
        <v>1125101</v>
      </c>
      <c r="AT53" s="28"/>
      <c r="AU53" s="30"/>
      <c r="AV53" s="28">
        <v>6011</v>
      </c>
      <c r="AW53" s="30">
        <v>3029293</v>
      </c>
      <c r="AX53" s="28">
        <v>71</v>
      </c>
      <c r="AY53" s="32">
        <v>133300</v>
      </c>
      <c r="AZ53" s="28">
        <v>631</v>
      </c>
      <c r="BA53" s="30">
        <v>2000469</v>
      </c>
      <c r="BB53" s="28">
        <v>490</v>
      </c>
      <c r="BC53" s="29">
        <v>1600847</v>
      </c>
      <c r="BD53" s="28">
        <v>1331</v>
      </c>
      <c r="BE53" s="32">
        <v>735125</v>
      </c>
      <c r="BF53" s="28">
        <v>508</v>
      </c>
      <c r="BG53" s="30">
        <v>41222</v>
      </c>
      <c r="BH53" s="28">
        <v>33163</v>
      </c>
      <c r="BI53" s="29">
        <v>1113459</v>
      </c>
      <c r="BJ53" s="28">
        <v>1442</v>
      </c>
      <c r="BK53" s="29">
        <v>1323981</v>
      </c>
      <c r="BL53" s="28">
        <v>1544</v>
      </c>
      <c r="BM53" s="30">
        <v>600503</v>
      </c>
      <c r="BN53" s="28">
        <v>611</v>
      </c>
      <c r="BO53" s="32">
        <v>187385</v>
      </c>
      <c r="BP53" s="28">
        <v>1950</v>
      </c>
      <c r="BQ53" s="32">
        <v>680026</v>
      </c>
      <c r="BR53" s="28">
        <v>64769</v>
      </c>
      <c r="BS53" s="29">
        <v>17000767</v>
      </c>
      <c r="BT53" s="28">
        <v>62342</v>
      </c>
      <c r="BU53" s="30">
        <v>16144453</v>
      </c>
      <c r="BV53" s="28">
        <v>3</v>
      </c>
      <c r="BW53" s="29">
        <v>637</v>
      </c>
      <c r="BX53" s="28">
        <v>542</v>
      </c>
      <c r="BY53" s="29">
        <v>521803</v>
      </c>
      <c r="BZ53" s="28">
        <v>1881</v>
      </c>
      <c r="CA53" s="29">
        <v>333874</v>
      </c>
      <c r="CB53" s="28">
        <v>26209</v>
      </c>
      <c r="CC53" s="29">
        <v>12828355</v>
      </c>
      <c r="CD53" s="28">
        <v>13994</v>
      </c>
      <c r="CE53" s="32">
        <v>7943863</v>
      </c>
      <c r="CF53" s="28">
        <v>12215</v>
      </c>
      <c r="CG53" s="30">
        <v>4884492</v>
      </c>
      <c r="CH53" s="28">
        <v>2801</v>
      </c>
      <c r="CI53" s="29">
        <v>7408385</v>
      </c>
      <c r="CJ53" s="28">
        <v>6607</v>
      </c>
      <c r="CK53" s="29">
        <v>5221652</v>
      </c>
      <c r="CL53" s="28">
        <v>235</v>
      </c>
      <c r="CM53" s="32">
        <v>139073</v>
      </c>
      <c r="CN53" s="28">
        <v>2082</v>
      </c>
      <c r="CO53" s="32">
        <v>3905318</v>
      </c>
      <c r="CP53" s="28">
        <v>104</v>
      </c>
      <c r="CQ53" s="32">
        <v>49442</v>
      </c>
      <c r="CR53" s="28">
        <v>517</v>
      </c>
      <c r="CS53" s="32">
        <v>200883</v>
      </c>
      <c r="CT53" s="33">
        <v>3669</v>
      </c>
      <c r="CU53" s="29">
        <v>926937</v>
      </c>
      <c r="CV53" s="28">
        <v>815</v>
      </c>
      <c r="CW53" s="29">
        <v>6428952</v>
      </c>
      <c r="CX53" s="28">
        <v>378</v>
      </c>
      <c r="CY53" s="32">
        <v>3789986</v>
      </c>
      <c r="CZ53" s="28">
        <v>437</v>
      </c>
      <c r="DA53" s="30">
        <v>2638966</v>
      </c>
      <c r="DB53" s="28">
        <v>4074</v>
      </c>
      <c r="DC53" s="29">
        <v>5533337</v>
      </c>
      <c r="DD53" s="28">
        <v>247</v>
      </c>
      <c r="DE53" s="29">
        <v>579858</v>
      </c>
      <c r="DF53" s="28">
        <v>3029</v>
      </c>
      <c r="DG53" s="29">
        <v>3359800</v>
      </c>
      <c r="DH53" s="28">
        <v>682</v>
      </c>
      <c r="DI53" s="29">
        <v>1395546</v>
      </c>
      <c r="DJ53" s="28">
        <f>3+113</f>
        <v>116</v>
      </c>
      <c r="DK53" s="29">
        <f>21798+176336</f>
        <v>198134</v>
      </c>
      <c r="DL53" s="28">
        <v>392908</v>
      </c>
      <c r="DM53" s="29">
        <v>57540124</v>
      </c>
      <c r="DN53" s="28">
        <v>6030</v>
      </c>
      <c r="DO53" s="29">
        <v>2309251</v>
      </c>
      <c r="DP53" s="28">
        <v>64</v>
      </c>
      <c r="DQ53" s="29">
        <v>417936</v>
      </c>
      <c r="DR53" s="28">
        <v>880</v>
      </c>
      <c r="DS53" s="29">
        <v>1355914</v>
      </c>
      <c r="DT53" s="28">
        <v>7665</v>
      </c>
      <c r="DU53" s="29">
        <v>3158764</v>
      </c>
      <c r="DV53" s="28">
        <v>1593</v>
      </c>
      <c r="DW53" s="29">
        <v>670281</v>
      </c>
      <c r="DX53" s="28">
        <v>576</v>
      </c>
      <c r="DY53" s="29">
        <v>444151</v>
      </c>
      <c r="DZ53" s="28">
        <v>22</v>
      </c>
      <c r="EA53" s="29">
        <v>12670</v>
      </c>
      <c r="EB53" s="28">
        <v>19802</v>
      </c>
      <c r="EC53" s="29">
        <v>25239398</v>
      </c>
      <c r="ED53" s="28">
        <v>45</v>
      </c>
      <c r="EE53" s="29">
        <v>32184</v>
      </c>
      <c r="EF53" s="28">
        <v>23</v>
      </c>
      <c r="EG53" s="29">
        <v>16198</v>
      </c>
    </row>
    <row r="54" spans="1:137" s="8" customFormat="1" ht="24" customHeight="1" x14ac:dyDescent="0.15">
      <c r="A54" s="1"/>
      <c r="B54" s="26">
        <v>2007</v>
      </c>
      <c r="C54" s="27">
        <v>19</v>
      </c>
      <c r="D54" s="28">
        <v>1350921</v>
      </c>
      <c r="E54" s="42">
        <v>290200839</v>
      </c>
      <c r="F54" s="33">
        <v>6149</v>
      </c>
      <c r="G54" s="29">
        <v>994898</v>
      </c>
      <c r="H54" s="28">
        <v>10691</v>
      </c>
      <c r="I54" s="29">
        <v>319595</v>
      </c>
      <c r="J54" s="28">
        <v>294</v>
      </c>
      <c r="K54" s="30">
        <v>44716</v>
      </c>
      <c r="L54" s="31">
        <v>10397</v>
      </c>
      <c r="M54" s="30">
        <v>274880</v>
      </c>
      <c r="N54" s="28">
        <v>171767</v>
      </c>
      <c r="O54" s="29">
        <v>63491937</v>
      </c>
      <c r="P54" s="28">
        <v>23031</v>
      </c>
      <c r="Q54" s="29">
        <v>3922152</v>
      </c>
      <c r="R54" s="28">
        <v>25852</v>
      </c>
      <c r="S54" s="29">
        <v>7818560</v>
      </c>
      <c r="T54" s="28">
        <v>203387</v>
      </c>
      <c r="U54" s="29">
        <v>21006954</v>
      </c>
      <c r="V54" s="28">
        <v>12091</v>
      </c>
      <c r="W54" s="29">
        <v>595360</v>
      </c>
      <c r="X54" s="28">
        <v>133942</v>
      </c>
      <c r="Y54" s="29">
        <v>6470373</v>
      </c>
      <c r="Z54" s="28">
        <v>7401</v>
      </c>
      <c r="AA54" s="29">
        <v>233670</v>
      </c>
      <c r="AB54" s="28">
        <v>130783</v>
      </c>
      <c r="AC54" s="29">
        <v>10531302</v>
      </c>
      <c r="AD54" s="28">
        <v>988</v>
      </c>
      <c r="AE54" s="29">
        <v>1104747</v>
      </c>
      <c r="AF54" s="28">
        <v>19713</v>
      </c>
      <c r="AG54" s="29">
        <v>7635125</v>
      </c>
      <c r="AH54" s="28">
        <v>3443</v>
      </c>
      <c r="AI54" s="30">
        <v>1164664</v>
      </c>
      <c r="AJ54" s="28">
        <v>1726</v>
      </c>
      <c r="AK54" s="30">
        <v>463619</v>
      </c>
      <c r="AL54" s="28">
        <v>559</v>
      </c>
      <c r="AM54" s="29">
        <v>67738</v>
      </c>
      <c r="AN54" s="28">
        <v>3879</v>
      </c>
      <c r="AO54" s="30">
        <v>1028170</v>
      </c>
      <c r="AP54" s="28">
        <v>1880</v>
      </c>
      <c r="AQ54" s="30">
        <v>811735</v>
      </c>
      <c r="AR54" s="28">
        <v>2584</v>
      </c>
      <c r="AS54" s="30">
        <v>1060543</v>
      </c>
      <c r="AT54" s="28">
        <v>0</v>
      </c>
      <c r="AU54" s="30">
        <v>0</v>
      </c>
      <c r="AV54" s="28">
        <v>5642</v>
      </c>
      <c r="AW54" s="30">
        <v>3038655</v>
      </c>
      <c r="AX54" s="28">
        <v>68</v>
      </c>
      <c r="AY54" s="32">
        <v>157583</v>
      </c>
      <c r="AZ54" s="28">
        <v>539</v>
      </c>
      <c r="BA54" s="30">
        <v>1905440</v>
      </c>
      <c r="BB54" s="28">
        <v>604</v>
      </c>
      <c r="BC54" s="29">
        <v>1837527</v>
      </c>
      <c r="BD54" s="28">
        <v>2244</v>
      </c>
      <c r="BE54" s="32">
        <v>437879</v>
      </c>
      <c r="BF54" s="28">
        <v>592</v>
      </c>
      <c r="BG54" s="30">
        <v>54293</v>
      </c>
      <c r="BH54" s="28">
        <v>16683</v>
      </c>
      <c r="BI54" s="29">
        <v>808001</v>
      </c>
      <c r="BJ54" s="28">
        <v>1310</v>
      </c>
      <c r="BK54" s="29">
        <v>1465740</v>
      </c>
      <c r="BL54" s="28">
        <v>1505</v>
      </c>
      <c r="BM54" s="30">
        <v>716348</v>
      </c>
      <c r="BN54" s="28">
        <v>713</v>
      </c>
      <c r="BO54" s="32">
        <v>198134</v>
      </c>
      <c r="BP54" s="28">
        <v>2387</v>
      </c>
      <c r="BQ54" s="32">
        <v>760072</v>
      </c>
      <c r="BR54" s="28">
        <v>94380</v>
      </c>
      <c r="BS54" s="29">
        <v>18137831</v>
      </c>
      <c r="BT54" s="28">
        <v>92180</v>
      </c>
      <c r="BU54" s="30">
        <v>17175289</v>
      </c>
      <c r="BV54" s="28">
        <v>22</v>
      </c>
      <c r="BW54" s="29">
        <v>3377</v>
      </c>
      <c r="BX54" s="28">
        <v>992</v>
      </c>
      <c r="BY54" s="29">
        <v>820032</v>
      </c>
      <c r="BZ54" s="28">
        <v>1185</v>
      </c>
      <c r="CA54" s="29">
        <v>139133</v>
      </c>
      <c r="CB54" s="28">
        <v>23788</v>
      </c>
      <c r="CC54" s="29">
        <v>12428485</v>
      </c>
      <c r="CD54" s="28">
        <v>14994</v>
      </c>
      <c r="CE54" s="32">
        <v>8087463</v>
      </c>
      <c r="CF54" s="28">
        <v>8794</v>
      </c>
      <c r="CG54" s="30">
        <v>4341022</v>
      </c>
      <c r="CH54" s="28">
        <v>2835</v>
      </c>
      <c r="CI54" s="29">
        <v>8399445</v>
      </c>
      <c r="CJ54" s="28">
        <v>7408</v>
      </c>
      <c r="CK54" s="29">
        <v>5490799</v>
      </c>
      <c r="CL54" s="28">
        <v>548</v>
      </c>
      <c r="CM54" s="32">
        <v>395719</v>
      </c>
      <c r="CN54" s="28">
        <v>2297</v>
      </c>
      <c r="CO54" s="32">
        <v>3895281</v>
      </c>
      <c r="CP54" s="28">
        <v>168</v>
      </c>
      <c r="CQ54" s="32">
        <v>70060</v>
      </c>
      <c r="CR54" s="28">
        <v>565</v>
      </c>
      <c r="CS54" s="32">
        <v>221987</v>
      </c>
      <c r="CT54" s="33">
        <v>3829</v>
      </c>
      <c r="CU54" s="29">
        <v>907752</v>
      </c>
      <c r="CV54" s="28">
        <v>856</v>
      </c>
      <c r="CW54" s="29">
        <v>7622523</v>
      </c>
      <c r="CX54" s="28">
        <v>408</v>
      </c>
      <c r="CY54" s="32">
        <v>4679744</v>
      </c>
      <c r="CZ54" s="28">
        <v>449</v>
      </c>
      <c r="DA54" s="30">
        <v>2942779</v>
      </c>
      <c r="DB54" s="28">
        <v>3390</v>
      </c>
      <c r="DC54" s="29">
        <v>4794866</v>
      </c>
      <c r="DD54" s="28">
        <v>203</v>
      </c>
      <c r="DE54" s="29">
        <v>595235</v>
      </c>
      <c r="DF54" s="28">
        <v>2425</v>
      </c>
      <c r="DG54" s="29">
        <v>2652506</v>
      </c>
      <c r="DH54" s="28">
        <v>622</v>
      </c>
      <c r="DI54" s="29">
        <v>1317401</v>
      </c>
      <c r="DJ54" s="28">
        <f>2+138</f>
        <v>140</v>
      </c>
      <c r="DK54" s="29">
        <f>21095+208630</f>
        <v>229725</v>
      </c>
      <c r="DL54" s="28">
        <v>385624</v>
      </c>
      <c r="DM54" s="29">
        <v>63046744</v>
      </c>
      <c r="DN54" s="28">
        <v>6095</v>
      </c>
      <c r="DO54" s="29">
        <v>2190721</v>
      </c>
      <c r="DP54" s="28">
        <v>73</v>
      </c>
      <c r="DQ54" s="29">
        <v>420808</v>
      </c>
      <c r="DR54" s="28">
        <v>790</v>
      </c>
      <c r="DS54" s="29">
        <v>1273130</v>
      </c>
      <c r="DT54" s="28">
        <v>8978</v>
      </c>
      <c r="DU54" s="29">
        <v>3029326</v>
      </c>
      <c r="DV54" s="28">
        <v>1554</v>
      </c>
      <c r="DW54" s="29">
        <v>647382</v>
      </c>
      <c r="DX54" s="28">
        <v>675</v>
      </c>
      <c r="DY54" s="29">
        <v>485207</v>
      </c>
      <c r="DZ54" s="28">
        <v>23</v>
      </c>
      <c r="EA54" s="29">
        <v>12159</v>
      </c>
      <c r="EB54" s="28">
        <v>18023</v>
      </c>
      <c r="EC54" s="29">
        <v>25736751</v>
      </c>
      <c r="ED54" s="28">
        <v>74</v>
      </c>
      <c r="EE54" s="29">
        <v>30471</v>
      </c>
      <c r="EF54" s="28">
        <v>26</v>
      </c>
      <c r="EG54" s="29">
        <v>23302</v>
      </c>
    </row>
    <row r="55" spans="1:137" s="8" customFormat="1" ht="24" customHeight="1" x14ac:dyDescent="0.15">
      <c r="A55" s="1"/>
      <c r="B55" s="26">
        <v>2008</v>
      </c>
      <c r="C55" s="27">
        <v>20</v>
      </c>
      <c r="D55" s="28">
        <v>1326574</v>
      </c>
      <c r="E55" s="42">
        <v>280663869</v>
      </c>
      <c r="F55" s="33">
        <v>3351</v>
      </c>
      <c r="G55" s="29">
        <v>999665</v>
      </c>
      <c r="H55" s="28">
        <v>7170</v>
      </c>
      <c r="I55" s="29">
        <v>179925</v>
      </c>
      <c r="J55" s="28">
        <v>96</v>
      </c>
      <c r="K55" s="30">
        <v>11758</v>
      </c>
      <c r="L55" s="31">
        <v>7074</v>
      </c>
      <c r="M55" s="30">
        <v>168167</v>
      </c>
      <c r="N55" s="28">
        <v>129529</v>
      </c>
      <c r="O55" s="29">
        <v>59373618</v>
      </c>
      <c r="P55" s="28">
        <v>12413</v>
      </c>
      <c r="Q55" s="29">
        <v>3642085</v>
      </c>
      <c r="R55" s="28">
        <v>27097</v>
      </c>
      <c r="S55" s="29">
        <v>8814569</v>
      </c>
      <c r="T55" s="28">
        <v>191322</v>
      </c>
      <c r="U55" s="29">
        <v>22048009</v>
      </c>
      <c r="V55" s="28">
        <v>12088</v>
      </c>
      <c r="W55" s="29">
        <v>556821</v>
      </c>
      <c r="X55" s="28">
        <v>164917</v>
      </c>
      <c r="Y55" s="29">
        <v>10770492</v>
      </c>
      <c r="Z55" s="28">
        <v>2284</v>
      </c>
      <c r="AA55" s="29">
        <v>168434</v>
      </c>
      <c r="AB55" s="28">
        <v>129312</v>
      </c>
      <c r="AC55" s="29">
        <v>11839169</v>
      </c>
      <c r="AD55" s="28">
        <v>872</v>
      </c>
      <c r="AE55" s="29">
        <v>1066520</v>
      </c>
      <c r="AF55" s="28">
        <v>20102</v>
      </c>
      <c r="AG55" s="29">
        <v>7348829</v>
      </c>
      <c r="AH55" s="28">
        <v>3939</v>
      </c>
      <c r="AI55" s="30">
        <v>1258293</v>
      </c>
      <c r="AJ55" s="28">
        <v>1821</v>
      </c>
      <c r="AK55" s="30">
        <v>480784</v>
      </c>
      <c r="AL55" s="28">
        <v>527</v>
      </c>
      <c r="AM55" s="29">
        <v>63785</v>
      </c>
      <c r="AN55" s="28">
        <v>3897</v>
      </c>
      <c r="AO55" s="30">
        <v>884486</v>
      </c>
      <c r="AP55" s="28">
        <v>2169</v>
      </c>
      <c r="AQ55" s="30">
        <v>849438</v>
      </c>
      <c r="AR55" s="28">
        <v>2818</v>
      </c>
      <c r="AS55" s="30">
        <v>1066747</v>
      </c>
      <c r="AT55" s="28">
        <v>126</v>
      </c>
      <c r="AU55" s="30">
        <v>123666</v>
      </c>
      <c r="AV55" s="28">
        <v>4805</v>
      </c>
      <c r="AW55" s="30">
        <v>2621630</v>
      </c>
      <c r="AX55" s="28">
        <v>49</v>
      </c>
      <c r="AY55" s="32">
        <v>114828</v>
      </c>
      <c r="AZ55" s="28">
        <v>465</v>
      </c>
      <c r="BA55" s="30">
        <v>1748498</v>
      </c>
      <c r="BB55" s="28">
        <v>402</v>
      </c>
      <c r="BC55" s="29">
        <v>1283508</v>
      </c>
      <c r="BD55" s="28">
        <v>582</v>
      </c>
      <c r="BE55" s="32">
        <v>317092</v>
      </c>
      <c r="BF55" s="28">
        <v>835</v>
      </c>
      <c r="BG55" s="30">
        <v>61237</v>
      </c>
      <c r="BH55" s="28">
        <v>15165</v>
      </c>
      <c r="BI55" s="29">
        <v>858130</v>
      </c>
      <c r="BJ55" s="28">
        <v>927</v>
      </c>
      <c r="BK55" s="29">
        <v>1370957</v>
      </c>
      <c r="BL55" s="28">
        <v>871</v>
      </c>
      <c r="BM55" s="30">
        <v>569752</v>
      </c>
      <c r="BN55" s="28">
        <v>968</v>
      </c>
      <c r="BO55" s="32">
        <v>251107</v>
      </c>
      <c r="BP55" s="28">
        <v>2092</v>
      </c>
      <c r="BQ55" s="32">
        <v>771382</v>
      </c>
      <c r="BR55" s="28">
        <v>87709</v>
      </c>
      <c r="BS55" s="29">
        <v>16277639</v>
      </c>
      <c r="BT55" s="28">
        <v>86419</v>
      </c>
      <c r="BU55" s="30">
        <v>15808720</v>
      </c>
      <c r="BV55" s="28">
        <v>36</v>
      </c>
      <c r="BW55" s="29">
        <v>2423</v>
      </c>
      <c r="BX55" s="28">
        <v>413</v>
      </c>
      <c r="BY55" s="29">
        <v>381775</v>
      </c>
      <c r="BZ55" s="28">
        <v>841</v>
      </c>
      <c r="CA55" s="29">
        <v>84721</v>
      </c>
      <c r="CB55" s="28">
        <v>21112</v>
      </c>
      <c r="CC55" s="29">
        <v>10975645</v>
      </c>
      <c r="CD55" s="28">
        <v>14064</v>
      </c>
      <c r="CE55" s="32">
        <v>7189665</v>
      </c>
      <c r="CF55" s="28">
        <v>7048</v>
      </c>
      <c r="CG55" s="30">
        <v>3785981</v>
      </c>
      <c r="CH55" s="28">
        <v>2761</v>
      </c>
      <c r="CI55" s="29">
        <v>8251309</v>
      </c>
      <c r="CJ55" s="28">
        <v>7137</v>
      </c>
      <c r="CK55" s="29">
        <v>5903925</v>
      </c>
      <c r="CL55" s="28">
        <v>514</v>
      </c>
      <c r="CM55" s="32">
        <v>400115</v>
      </c>
      <c r="CN55" s="28">
        <v>2218</v>
      </c>
      <c r="CO55" s="32">
        <v>4305720</v>
      </c>
      <c r="CP55" s="28">
        <v>217</v>
      </c>
      <c r="CQ55" s="32">
        <v>91155</v>
      </c>
      <c r="CR55" s="28">
        <v>404</v>
      </c>
      <c r="CS55" s="32">
        <v>163563</v>
      </c>
      <c r="CT55" s="33">
        <v>3783</v>
      </c>
      <c r="CU55" s="29">
        <v>943371</v>
      </c>
      <c r="CV55" s="28">
        <v>842</v>
      </c>
      <c r="CW55" s="29">
        <v>7494950</v>
      </c>
      <c r="CX55" s="28">
        <v>344</v>
      </c>
      <c r="CY55" s="32">
        <v>4238344</v>
      </c>
      <c r="CZ55" s="28">
        <v>498</v>
      </c>
      <c r="DA55" s="30">
        <v>3256607</v>
      </c>
      <c r="DB55" s="28">
        <v>3693</v>
      </c>
      <c r="DC55" s="29">
        <v>5335721</v>
      </c>
      <c r="DD55" s="28">
        <v>227</v>
      </c>
      <c r="DE55" s="29">
        <v>616998</v>
      </c>
      <c r="DF55" s="28">
        <v>2821</v>
      </c>
      <c r="DG55" s="29">
        <v>3024982</v>
      </c>
      <c r="DH55" s="28">
        <v>518</v>
      </c>
      <c r="DI55" s="29">
        <v>1475778</v>
      </c>
      <c r="DJ55" s="28">
        <f>0+126</f>
        <v>126</v>
      </c>
      <c r="DK55" s="29">
        <f>0+217962</f>
        <v>217962</v>
      </c>
      <c r="DL55" s="28">
        <v>429189</v>
      </c>
      <c r="DM55" s="29">
        <v>54033892</v>
      </c>
      <c r="DN55" s="28">
        <v>5966</v>
      </c>
      <c r="DO55" s="29">
        <v>2171806</v>
      </c>
      <c r="DP55" s="28">
        <v>76</v>
      </c>
      <c r="DQ55" s="29">
        <v>413672</v>
      </c>
      <c r="DR55" s="28">
        <v>730</v>
      </c>
      <c r="DS55" s="29">
        <v>1439849</v>
      </c>
      <c r="DT55" s="28">
        <v>7999</v>
      </c>
      <c r="DU55" s="29">
        <v>3134179</v>
      </c>
      <c r="DV55" s="28">
        <v>1464</v>
      </c>
      <c r="DW55" s="29">
        <v>721632</v>
      </c>
      <c r="DX55" s="28">
        <v>762</v>
      </c>
      <c r="DY55" s="29">
        <v>425073</v>
      </c>
      <c r="DZ55" s="28">
        <v>13</v>
      </c>
      <c r="EA55" s="29">
        <v>9201</v>
      </c>
      <c r="EB55" s="28">
        <v>19013</v>
      </c>
      <c r="EC55" s="29">
        <v>26325276</v>
      </c>
      <c r="ED55" s="28">
        <v>45</v>
      </c>
      <c r="EE55" s="29">
        <v>32739</v>
      </c>
      <c r="EF55" s="28">
        <v>17</v>
      </c>
      <c r="EG55" s="29">
        <v>13019</v>
      </c>
    </row>
    <row r="56" spans="1:137" s="8" customFormat="1" ht="24" customHeight="1" x14ac:dyDescent="0.15">
      <c r="A56" s="1"/>
      <c r="B56" s="26">
        <v>2009</v>
      </c>
      <c r="C56" s="35">
        <v>21</v>
      </c>
      <c r="D56" s="28">
        <v>1372145</v>
      </c>
      <c r="E56" s="42">
        <v>251832620</v>
      </c>
      <c r="F56" s="33">
        <v>3494</v>
      </c>
      <c r="G56" s="29">
        <v>1292843</v>
      </c>
      <c r="H56" s="28">
        <v>25238</v>
      </c>
      <c r="I56" s="29">
        <v>464113</v>
      </c>
      <c r="J56" s="28">
        <v>264</v>
      </c>
      <c r="K56" s="30">
        <v>19420</v>
      </c>
      <c r="L56" s="31">
        <v>24974</v>
      </c>
      <c r="M56" s="30">
        <v>444693</v>
      </c>
      <c r="N56" s="28">
        <v>164474</v>
      </c>
      <c r="O56" s="29">
        <v>57841464</v>
      </c>
      <c r="P56" s="28">
        <v>17991</v>
      </c>
      <c r="Q56" s="29">
        <v>3711902</v>
      </c>
      <c r="R56" s="28">
        <v>26204</v>
      </c>
      <c r="S56" s="29">
        <v>7687864</v>
      </c>
      <c r="T56" s="28">
        <v>215660</v>
      </c>
      <c r="U56" s="29">
        <v>17210707</v>
      </c>
      <c r="V56" s="28">
        <v>17915</v>
      </c>
      <c r="W56" s="29">
        <v>488758</v>
      </c>
      <c r="X56" s="28">
        <v>114050</v>
      </c>
      <c r="Y56" s="29">
        <v>6270990</v>
      </c>
      <c r="Z56" s="28">
        <v>146</v>
      </c>
      <c r="AA56" s="29">
        <v>11905</v>
      </c>
      <c r="AB56" s="28">
        <v>119481</v>
      </c>
      <c r="AC56" s="29">
        <v>10649092</v>
      </c>
      <c r="AD56" s="28">
        <v>769</v>
      </c>
      <c r="AE56" s="29">
        <v>791471</v>
      </c>
      <c r="AF56" s="28">
        <v>20810</v>
      </c>
      <c r="AG56" s="29">
        <v>6894234</v>
      </c>
      <c r="AH56" s="28">
        <v>2920</v>
      </c>
      <c r="AI56" s="30">
        <v>1002793</v>
      </c>
      <c r="AJ56" s="28">
        <v>2412</v>
      </c>
      <c r="AK56" s="30">
        <v>572708</v>
      </c>
      <c r="AL56" s="28">
        <v>1063</v>
      </c>
      <c r="AM56" s="29">
        <v>275246</v>
      </c>
      <c r="AN56" s="28">
        <v>3822</v>
      </c>
      <c r="AO56" s="30">
        <v>745735</v>
      </c>
      <c r="AP56" s="28">
        <v>2623</v>
      </c>
      <c r="AQ56" s="30">
        <v>840368</v>
      </c>
      <c r="AR56" s="28">
        <v>3057</v>
      </c>
      <c r="AS56" s="30">
        <v>1017696</v>
      </c>
      <c r="AT56" s="28">
        <v>167</v>
      </c>
      <c r="AU56" s="30">
        <v>165539</v>
      </c>
      <c r="AV56" s="28">
        <v>4746</v>
      </c>
      <c r="AW56" s="30">
        <v>2274148</v>
      </c>
      <c r="AX56" s="28">
        <v>80</v>
      </c>
      <c r="AY56" s="32">
        <v>118544</v>
      </c>
      <c r="AZ56" s="28">
        <v>489</v>
      </c>
      <c r="BA56" s="30">
        <v>1604861</v>
      </c>
      <c r="BB56" s="28">
        <v>400</v>
      </c>
      <c r="BC56" s="29">
        <v>889554</v>
      </c>
      <c r="BD56" s="28">
        <v>1169</v>
      </c>
      <c r="BE56" s="32">
        <v>472313</v>
      </c>
      <c r="BF56" s="28">
        <v>852</v>
      </c>
      <c r="BG56" s="30">
        <v>43462</v>
      </c>
      <c r="BH56" s="28">
        <v>14491</v>
      </c>
      <c r="BI56" s="29">
        <v>838298</v>
      </c>
      <c r="BJ56" s="28">
        <v>1242</v>
      </c>
      <c r="BK56" s="29">
        <v>1330499</v>
      </c>
      <c r="BL56" s="28">
        <v>914</v>
      </c>
      <c r="BM56" s="30">
        <v>384038</v>
      </c>
      <c r="BN56" s="28">
        <v>1151</v>
      </c>
      <c r="BO56" s="32">
        <v>241854</v>
      </c>
      <c r="BP56" s="28">
        <v>2433</v>
      </c>
      <c r="BQ56" s="32">
        <v>702263</v>
      </c>
      <c r="BR56" s="28">
        <v>68819</v>
      </c>
      <c r="BS56" s="29">
        <v>13241345</v>
      </c>
      <c r="BT56" s="28">
        <v>67921</v>
      </c>
      <c r="BU56" s="30">
        <v>12929235</v>
      </c>
      <c r="BV56" s="28">
        <v>12</v>
      </c>
      <c r="BW56" s="29">
        <v>1593</v>
      </c>
      <c r="BX56" s="28">
        <v>231</v>
      </c>
      <c r="BY56" s="29">
        <v>270740</v>
      </c>
      <c r="BZ56" s="28">
        <v>655</v>
      </c>
      <c r="CA56" s="29">
        <v>39776</v>
      </c>
      <c r="CB56" s="28">
        <v>22447</v>
      </c>
      <c r="CC56" s="29">
        <v>8470446</v>
      </c>
      <c r="CD56" s="28">
        <v>15712</v>
      </c>
      <c r="CE56" s="32">
        <v>6089539</v>
      </c>
      <c r="CF56" s="28">
        <v>6736</v>
      </c>
      <c r="CG56" s="30">
        <v>2380908</v>
      </c>
      <c r="CH56" s="28">
        <v>2531</v>
      </c>
      <c r="CI56" s="29">
        <v>8065797</v>
      </c>
      <c r="CJ56" s="28">
        <v>6671</v>
      </c>
      <c r="CK56" s="29">
        <v>5094690</v>
      </c>
      <c r="CL56" s="28">
        <v>221</v>
      </c>
      <c r="CM56" s="32">
        <v>136292</v>
      </c>
      <c r="CN56" s="28">
        <v>2417</v>
      </c>
      <c r="CO56" s="32">
        <v>3934869</v>
      </c>
      <c r="CP56" s="28">
        <v>210</v>
      </c>
      <c r="CQ56" s="32">
        <v>103849</v>
      </c>
      <c r="CR56" s="28">
        <v>282</v>
      </c>
      <c r="CS56" s="32">
        <v>104670</v>
      </c>
      <c r="CT56" s="33">
        <v>3540</v>
      </c>
      <c r="CU56" s="29">
        <v>815011</v>
      </c>
      <c r="CV56" s="28">
        <v>838</v>
      </c>
      <c r="CW56" s="29">
        <v>6835759</v>
      </c>
      <c r="CX56" s="28">
        <v>374</v>
      </c>
      <c r="CY56" s="32">
        <v>4089432</v>
      </c>
      <c r="CZ56" s="28">
        <v>464</v>
      </c>
      <c r="DA56" s="30">
        <v>2746328</v>
      </c>
      <c r="DB56" s="28">
        <v>3571</v>
      </c>
      <c r="DC56" s="29">
        <v>4500825</v>
      </c>
      <c r="DD56" s="28">
        <v>237</v>
      </c>
      <c r="DE56" s="29">
        <v>615316</v>
      </c>
      <c r="DF56" s="28">
        <v>2827</v>
      </c>
      <c r="DG56" s="29">
        <v>2713904</v>
      </c>
      <c r="DH56" s="28">
        <v>389</v>
      </c>
      <c r="DI56" s="29">
        <v>960835</v>
      </c>
      <c r="DJ56" s="28">
        <f>0+118</f>
        <v>118</v>
      </c>
      <c r="DK56" s="29">
        <f>0+210769</f>
        <v>210769</v>
      </c>
      <c r="DL56" s="28">
        <v>451957</v>
      </c>
      <c r="DM56" s="29">
        <v>47810686</v>
      </c>
      <c r="DN56" s="28">
        <v>5964</v>
      </c>
      <c r="DO56" s="29">
        <v>1994198</v>
      </c>
      <c r="DP56" s="28">
        <v>68</v>
      </c>
      <c r="DQ56" s="29">
        <v>369102</v>
      </c>
      <c r="DR56" s="28">
        <v>733</v>
      </c>
      <c r="DS56" s="29">
        <v>1439234</v>
      </c>
      <c r="DT56" s="28">
        <v>7828</v>
      </c>
      <c r="DU56" s="29">
        <v>2852121</v>
      </c>
      <c r="DV56" s="28">
        <v>1278</v>
      </c>
      <c r="DW56" s="29">
        <v>650822</v>
      </c>
      <c r="DX56" s="28">
        <v>579</v>
      </c>
      <c r="DY56" s="29">
        <v>440065</v>
      </c>
      <c r="DZ56" s="28">
        <v>14</v>
      </c>
      <c r="EA56" s="29">
        <v>7173</v>
      </c>
      <c r="EB56" s="28">
        <v>19535</v>
      </c>
      <c r="EC56" s="29">
        <v>26740381</v>
      </c>
      <c r="ED56" s="28">
        <v>38</v>
      </c>
      <c r="EE56" s="29">
        <v>29241</v>
      </c>
      <c r="EF56" s="28">
        <v>14</v>
      </c>
      <c r="EG56" s="29">
        <v>8749</v>
      </c>
    </row>
    <row r="57" spans="1:137" s="8" customFormat="1" ht="24" customHeight="1" x14ac:dyDescent="0.15">
      <c r="A57" s="1"/>
      <c r="B57" s="26">
        <v>2010</v>
      </c>
      <c r="C57" s="35">
        <v>22</v>
      </c>
      <c r="D57" s="28">
        <v>1310034</v>
      </c>
      <c r="E57" s="42">
        <v>253362978</v>
      </c>
      <c r="F57" s="33">
        <v>3315</v>
      </c>
      <c r="G57" s="29">
        <v>1035563</v>
      </c>
      <c r="H57" s="28">
        <v>45133</v>
      </c>
      <c r="I57" s="29">
        <v>861658</v>
      </c>
      <c r="J57" s="28">
        <v>519</v>
      </c>
      <c r="K57" s="30">
        <v>13435</v>
      </c>
      <c r="L57" s="31">
        <v>44615</v>
      </c>
      <c r="M57" s="30">
        <v>848223</v>
      </c>
      <c r="N57" s="28">
        <v>135046</v>
      </c>
      <c r="O57" s="29">
        <v>49085244</v>
      </c>
      <c r="P57" s="28">
        <v>14174</v>
      </c>
      <c r="Q57" s="29">
        <v>3433192</v>
      </c>
      <c r="R57" s="28">
        <v>24212</v>
      </c>
      <c r="S57" s="29">
        <v>6474538</v>
      </c>
      <c r="T57" s="28">
        <v>232049</v>
      </c>
      <c r="U57" s="29">
        <v>16063998</v>
      </c>
      <c r="V57" s="28">
        <v>18104</v>
      </c>
      <c r="W57" s="29">
        <v>566842</v>
      </c>
      <c r="X57" s="28">
        <v>82197</v>
      </c>
      <c r="Y57" s="29">
        <v>6649060</v>
      </c>
      <c r="Z57" s="28">
        <v>5337</v>
      </c>
      <c r="AA57" s="29">
        <v>183387</v>
      </c>
      <c r="AB57" s="28">
        <v>85784</v>
      </c>
      <c r="AC57" s="29">
        <v>13725879</v>
      </c>
      <c r="AD57" s="28">
        <v>879</v>
      </c>
      <c r="AE57" s="29">
        <v>762122</v>
      </c>
      <c r="AF57" s="28">
        <v>19672</v>
      </c>
      <c r="AG57" s="29">
        <v>5924351</v>
      </c>
      <c r="AH57" s="28">
        <v>2613</v>
      </c>
      <c r="AI57" s="30">
        <v>833423</v>
      </c>
      <c r="AJ57" s="28">
        <v>1843</v>
      </c>
      <c r="AK57" s="30">
        <v>364568</v>
      </c>
      <c r="AL57" s="28">
        <v>370</v>
      </c>
      <c r="AM57" s="29">
        <v>41484</v>
      </c>
      <c r="AN57" s="28">
        <v>4120</v>
      </c>
      <c r="AO57" s="30">
        <v>646302</v>
      </c>
      <c r="AP57" s="28">
        <v>3031</v>
      </c>
      <c r="AQ57" s="30">
        <v>911742</v>
      </c>
      <c r="AR57" s="28">
        <v>2488</v>
      </c>
      <c r="AS57" s="30">
        <v>852039</v>
      </c>
      <c r="AT57" s="28">
        <v>174</v>
      </c>
      <c r="AU57" s="30">
        <v>186408</v>
      </c>
      <c r="AV57" s="28">
        <v>5033</v>
      </c>
      <c r="AW57" s="30">
        <v>2088385</v>
      </c>
      <c r="AX57" s="28">
        <v>54</v>
      </c>
      <c r="AY57" s="32">
        <v>92109</v>
      </c>
      <c r="AZ57" s="28">
        <v>469</v>
      </c>
      <c r="BA57" s="30">
        <v>1582804</v>
      </c>
      <c r="BB57" s="28">
        <v>310</v>
      </c>
      <c r="BC57" s="29">
        <v>885133</v>
      </c>
      <c r="BD57" s="28">
        <v>2169</v>
      </c>
      <c r="BE57" s="32">
        <v>571480</v>
      </c>
      <c r="BF57" s="28">
        <v>790</v>
      </c>
      <c r="BG57" s="30">
        <v>37028</v>
      </c>
      <c r="BH57" s="28">
        <v>22919</v>
      </c>
      <c r="BI57" s="29">
        <v>1008575</v>
      </c>
      <c r="BJ57" s="28">
        <v>1400</v>
      </c>
      <c r="BK57" s="29">
        <v>1115619</v>
      </c>
      <c r="BL57" s="28">
        <v>1057</v>
      </c>
      <c r="BM57" s="30">
        <v>416348</v>
      </c>
      <c r="BN57" s="28">
        <v>1081</v>
      </c>
      <c r="BO57" s="32">
        <v>217227</v>
      </c>
      <c r="BP57" s="28">
        <v>2830</v>
      </c>
      <c r="BQ57" s="32">
        <v>669458</v>
      </c>
      <c r="BR57" s="28">
        <v>87633</v>
      </c>
      <c r="BS57" s="29">
        <v>21695613</v>
      </c>
      <c r="BT57" s="28">
        <v>86520</v>
      </c>
      <c r="BU57" s="30">
        <v>21360367</v>
      </c>
      <c r="BV57" s="28">
        <v>1</v>
      </c>
      <c r="BW57" s="29">
        <v>162</v>
      </c>
      <c r="BX57" s="28">
        <v>200</v>
      </c>
      <c r="BY57" s="29">
        <v>239421</v>
      </c>
      <c r="BZ57" s="28">
        <v>912</v>
      </c>
      <c r="CA57" s="29">
        <v>95663</v>
      </c>
      <c r="CB57" s="28">
        <v>20289</v>
      </c>
      <c r="CC57" s="29">
        <v>7011064</v>
      </c>
      <c r="CD57" s="28">
        <v>13429</v>
      </c>
      <c r="CE57" s="32">
        <v>4842975</v>
      </c>
      <c r="CF57" s="28">
        <v>6860</v>
      </c>
      <c r="CG57" s="30">
        <v>2168089</v>
      </c>
      <c r="CH57" s="28">
        <v>2371</v>
      </c>
      <c r="CI57" s="29">
        <v>10763103</v>
      </c>
      <c r="CJ57" s="28">
        <v>6155</v>
      </c>
      <c r="CK57" s="29">
        <v>5577349</v>
      </c>
      <c r="CL57" s="28">
        <v>163</v>
      </c>
      <c r="CM57" s="32">
        <v>125423</v>
      </c>
      <c r="CN57" s="28">
        <v>2381</v>
      </c>
      <c r="CO57" s="32">
        <v>4505403</v>
      </c>
      <c r="CP57" s="28">
        <v>171</v>
      </c>
      <c r="CQ57" s="32">
        <v>98312</v>
      </c>
      <c r="CR57" s="36">
        <v>181</v>
      </c>
      <c r="CS57" s="37">
        <v>87002</v>
      </c>
      <c r="CT57" s="36">
        <v>3259</v>
      </c>
      <c r="CU57" s="51">
        <v>761209</v>
      </c>
      <c r="CV57" s="28">
        <v>761</v>
      </c>
      <c r="CW57" s="29">
        <v>6114209</v>
      </c>
      <c r="CX57" s="28">
        <v>366</v>
      </c>
      <c r="CY57" s="32">
        <v>3809787</v>
      </c>
      <c r="CZ57" s="28">
        <v>395</v>
      </c>
      <c r="DA57" s="30">
        <v>2304422</v>
      </c>
      <c r="DB57" s="28">
        <v>3566</v>
      </c>
      <c r="DC57" s="29">
        <v>4229615</v>
      </c>
      <c r="DD57" s="28">
        <v>242</v>
      </c>
      <c r="DE57" s="29">
        <v>628626</v>
      </c>
      <c r="DF57" s="28">
        <v>2721</v>
      </c>
      <c r="DG57" s="29">
        <v>2420423</v>
      </c>
      <c r="DH57" s="28">
        <v>501</v>
      </c>
      <c r="DI57" s="29">
        <v>1013404</v>
      </c>
      <c r="DJ57" s="28">
        <f>0+102</f>
        <v>102</v>
      </c>
      <c r="DK57" s="29">
        <f>0+167163</f>
        <v>167163</v>
      </c>
      <c r="DL57" s="28">
        <v>435337</v>
      </c>
      <c r="DM57" s="29">
        <v>52795083</v>
      </c>
      <c r="DN57" s="28">
        <v>5898</v>
      </c>
      <c r="DO57" s="29">
        <v>1940582</v>
      </c>
      <c r="DP57" s="28">
        <v>58</v>
      </c>
      <c r="DQ57" s="29">
        <v>313589</v>
      </c>
      <c r="DR57" s="28">
        <v>767</v>
      </c>
      <c r="DS57" s="29">
        <v>1425917</v>
      </c>
      <c r="DT57" s="28">
        <v>8374</v>
      </c>
      <c r="DU57" s="29">
        <v>2980221</v>
      </c>
      <c r="DV57" s="28">
        <v>1331</v>
      </c>
      <c r="DW57" s="29">
        <v>636499</v>
      </c>
      <c r="DX57" s="28">
        <v>531</v>
      </c>
      <c r="DY57" s="29">
        <v>466371</v>
      </c>
      <c r="DZ57" s="28">
        <v>16</v>
      </c>
      <c r="EA57" s="29">
        <v>7576</v>
      </c>
      <c r="EB57" s="28">
        <v>18796</v>
      </c>
      <c r="EC57" s="29">
        <v>23189288</v>
      </c>
      <c r="ED57" s="28">
        <v>43</v>
      </c>
      <c r="EE57" s="29">
        <v>37278</v>
      </c>
      <c r="EF57" s="28">
        <v>22</v>
      </c>
      <c r="EG57" s="29">
        <v>20379</v>
      </c>
    </row>
    <row r="58" spans="1:137" s="8" customFormat="1" ht="24" customHeight="1" x14ac:dyDescent="0.15">
      <c r="A58" s="1"/>
      <c r="B58" s="26">
        <v>2011</v>
      </c>
      <c r="C58" s="35">
        <v>23</v>
      </c>
      <c r="D58" s="28">
        <v>1253797</v>
      </c>
      <c r="E58" s="42">
        <v>274870114</v>
      </c>
      <c r="F58" s="33">
        <v>3701</v>
      </c>
      <c r="G58" s="29">
        <v>1056315</v>
      </c>
      <c r="H58" s="28">
        <v>15826</v>
      </c>
      <c r="I58" s="29">
        <v>402887</v>
      </c>
      <c r="J58" s="28">
        <v>3868</v>
      </c>
      <c r="K58" s="30">
        <v>85206</v>
      </c>
      <c r="L58" s="31">
        <v>11957</v>
      </c>
      <c r="M58" s="30">
        <v>317681</v>
      </c>
      <c r="N58" s="28">
        <v>118881</v>
      </c>
      <c r="O58" s="29">
        <v>58505753</v>
      </c>
      <c r="P58" s="28">
        <v>10531</v>
      </c>
      <c r="Q58" s="29">
        <v>2941795</v>
      </c>
      <c r="R58" s="28">
        <v>27915</v>
      </c>
      <c r="S58" s="29">
        <v>7130189</v>
      </c>
      <c r="T58" s="28">
        <v>234977</v>
      </c>
      <c r="U58" s="29">
        <v>11682144</v>
      </c>
      <c r="V58" s="28">
        <v>9151</v>
      </c>
      <c r="W58" s="29">
        <v>313158</v>
      </c>
      <c r="X58" s="28">
        <v>56979</v>
      </c>
      <c r="Y58" s="29">
        <v>4887578</v>
      </c>
      <c r="Z58" s="28">
        <v>310</v>
      </c>
      <c r="AA58" s="29">
        <v>29978</v>
      </c>
      <c r="AB58" s="28">
        <v>139183</v>
      </c>
      <c r="AC58" s="29">
        <v>16230345</v>
      </c>
      <c r="AD58" s="28">
        <v>1050</v>
      </c>
      <c r="AE58" s="29">
        <v>907355</v>
      </c>
      <c r="AF58" s="28">
        <v>21978</v>
      </c>
      <c r="AG58" s="29">
        <v>6356748</v>
      </c>
      <c r="AH58" s="28">
        <v>2995</v>
      </c>
      <c r="AI58" s="30">
        <v>958664</v>
      </c>
      <c r="AJ58" s="28">
        <v>2260</v>
      </c>
      <c r="AK58" s="30">
        <v>462736</v>
      </c>
      <c r="AL58" s="28">
        <v>352</v>
      </c>
      <c r="AM58" s="29">
        <v>34484</v>
      </c>
      <c r="AN58" s="28">
        <v>4730</v>
      </c>
      <c r="AO58" s="30">
        <v>611657</v>
      </c>
      <c r="AP58" s="28">
        <v>3369</v>
      </c>
      <c r="AQ58" s="30">
        <v>1003201</v>
      </c>
      <c r="AR58" s="28">
        <v>2653</v>
      </c>
      <c r="AS58" s="30">
        <v>787067</v>
      </c>
      <c r="AT58" s="28">
        <v>145</v>
      </c>
      <c r="AU58" s="30">
        <v>163259</v>
      </c>
      <c r="AV58" s="28">
        <v>5474</v>
      </c>
      <c r="AW58" s="30">
        <v>2335682</v>
      </c>
      <c r="AX58" s="28">
        <v>49</v>
      </c>
      <c r="AY58" s="32">
        <v>107820</v>
      </c>
      <c r="AZ58" s="28">
        <v>628</v>
      </c>
      <c r="BA58" s="30">
        <v>1843477</v>
      </c>
      <c r="BB58" s="28">
        <v>334</v>
      </c>
      <c r="BC58" s="29">
        <v>942976</v>
      </c>
      <c r="BD58" s="28">
        <v>7146</v>
      </c>
      <c r="BE58" s="32">
        <v>1057438</v>
      </c>
      <c r="BF58" s="28">
        <v>754</v>
      </c>
      <c r="BG58" s="30">
        <v>40510</v>
      </c>
      <c r="BH58" s="28">
        <v>7031</v>
      </c>
      <c r="BI58" s="29">
        <v>466155</v>
      </c>
      <c r="BJ58" s="28">
        <v>1052</v>
      </c>
      <c r="BK58" s="29">
        <v>955143</v>
      </c>
      <c r="BL58" s="28">
        <v>696</v>
      </c>
      <c r="BM58" s="30">
        <v>284947</v>
      </c>
      <c r="BN58" s="28">
        <v>1113</v>
      </c>
      <c r="BO58" s="32">
        <v>230056</v>
      </c>
      <c r="BP58" s="28">
        <v>2724</v>
      </c>
      <c r="BQ58" s="32">
        <v>677137</v>
      </c>
      <c r="BR58" s="28">
        <v>119494</v>
      </c>
      <c r="BS58" s="29">
        <v>25729465</v>
      </c>
      <c r="BT58" s="28">
        <v>117949</v>
      </c>
      <c r="BU58" s="30">
        <v>25239266</v>
      </c>
      <c r="BV58" s="28">
        <v>4</v>
      </c>
      <c r="BW58" s="29">
        <v>999</v>
      </c>
      <c r="BX58" s="28">
        <v>271</v>
      </c>
      <c r="BY58" s="29">
        <v>287300</v>
      </c>
      <c r="BZ58" s="28">
        <v>1271</v>
      </c>
      <c r="CA58" s="29">
        <v>201900</v>
      </c>
      <c r="CB58" s="28">
        <v>17916</v>
      </c>
      <c r="CC58" s="29">
        <v>8916516</v>
      </c>
      <c r="CD58" s="28">
        <v>12563</v>
      </c>
      <c r="CE58" s="32">
        <v>6385476</v>
      </c>
      <c r="CF58" s="28">
        <v>5352</v>
      </c>
      <c r="CG58" s="30">
        <v>2531040</v>
      </c>
      <c r="CH58" s="28">
        <v>2568</v>
      </c>
      <c r="CI58" s="29">
        <v>10542771</v>
      </c>
      <c r="CJ58" s="28">
        <v>6236</v>
      </c>
      <c r="CK58" s="29">
        <v>5583190</v>
      </c>
      <c r="CL58" s="28">
        <v>148</v>
      </c>
      <c r="CM58" s="32">
        <v>165534</v>
      </c>
      <c r="CN58" s="28">
        <v>2568</v>
      </c>
      <c r="CO58" s="32">
        <v>4474988</v>
      </c>
      <c r="CP58" s="28">
        <v>221</v>
      </c>
      <c r="CQ58" s="32">
        <v>78040</v>
      </c>
      <c r="CR58" s="28">
        <v>169</v>
      </c>
      <c r="CS58" s="32">
        <v>95477</v>
      </c>
      <c r="CT58" s="33">
        <v>3130</v>
      </c>
      <c r="CU58" s="29">
        <v>769151</v>
      </c>
      <c r="CV58" s="28">
        <v>799</v>
      </c>
      <c r="CW58" s="29">
        <v>6340982</v>
      </c>
      <c r="CX58" s="28">
        <v>364</v>
      </c>
      <c r="CY58" s="32">
        <v>3769176</v>
      </c>
      <c r="CZ58" s="28">
        <v>435</v>
      </c>
      <c r="DA58" s="30">
        <v>2571806</v>
      </c>
      <c r="DB58" s="28">
        <v>3277</v>
      </c>
      <c r="DC58" s="29">
        <v>3972924</v>
      </c>
      <c r="DD58" s="28">
        <v>200</v>
      </c>
      <c r="DE58" s="29">
        <v>550338</v>
      </c>
      <c r="DF58" s="28">
        <v>2487</v>
      </c>
      <c r="DG58" s="29">
        <v>2248605</v>
      </c>
      <c r="DH58" s="28">
        <v>484</v>
      </c>
      <c r="DI58" s="29">
        <v>1004758</v>
      </c>
      <c r="DJ58" s="28">
        <f>0+106</f>
        <v>106</v>
      </c>
      <c r="DK58" s="29">
        <f>0+169223</f>
        <v>169223</v>
      </c>
      <c r="DL58" s="28">
        <v>386842</v>
      </c>
      <c r="DM58" s="29">
        <v>63746166</v>
      </c>
      <c r="DN58" s="28">
        <v>5872</v>
      </c>
      <c r="DO58" s="29">
        <v>2063383</v>
      </c>
      <c r="DP58" s="28">
        <v>73</v>
      </c>
      <c r="DQ58" s="29">
        <v>375990</v>
      </c>
      <c r="DR58" s="28">
        <v>575</v>
      </c>
      <c r="DS58" s="29">
        <v>1267760</v>
      </c>
      <c r="DT58" s="28">
        <v>9293</v>
      </c>
      <c r="DU58" s="29">
        <v>3019550</v>
      </c>
      <c r="DV58" s="28">
        <v>1214</v>
      </c>
      <c r="DW58" s="29">
        <v>565326</v>
      </c>
      <c r="DX58" s="28">
        <v>477</v>
      </c>
      <c r="DY58" s="29">
        <v>372961</v>
      </c>
      <c r="DZ58" s="28">
        <v>8</v>
      </c>
      <c r="EA58" s="29">
        <v>4181</v>
      </c>
      <c r="EB58" s="28">
        <v>15687</v>
      </c>
      <c r="EC58" s="29">
        <v>22220158</v>
      </c>
      <c r="ED58" s="28">
        <v>133</v>
      </c>
      <c r="EE58" s="29">
        <v>89046</v>
      </c>
      <c r="EF58" s="28">
        <v>6</v>
      </c>
      <c r="EG58" s="29">
        <v>8420</v>
      </c>
    </row>
    <row r="59" spans="1:137" s="8" customFormat="1" ht="24" customHeight="1" x14ac:dyDescent="0.15">
      <c r="A59" s="1"/>
      <c r="B59" s="26">
        <v>2012</v>
      </c>
      <c r="C59" s="35">
        <v>24</v>
      </c>
      <c r="D59" s="28">
        <v>1207681</v>
      </c>
      <c r="E59" s="42">
        <v>247866744</v>
      </c>
      <c r="F59" s="33">
        <v>4503</v>
      </c>
      <c r="G59" s="29">
        <v>974657</v>
      </c>
      <c r="H59" s="28">
        <v>22731</v>
      </c>
      <c r="I59" s="29">
        <v>687058</v>
      </c>
      <c r="J59" s="28">
        <v>651</v>
      </c>
      <c r="K59" s="30">
        <v>31112</v>
      </c>
      <c r="L59" s="31">
        <v>22080</v>
      </c>
      <c r="M59" s="30">
        <v>655946</v>
      </c>
      <c r="N59" s="28">
        <v>114477</v>
      </c>
      <c r="O59" s="29">
        <v>53160546</v>
      </c>
      <c r="P59" s="28">
        <v>5679</v>
      </c>
      <c r="Q59" s="29">
        <v>1935121</v>
      </c>
      <c r="R59" s="28">
        <v>28571</v>
      </c>
      <c r="S59" s="29">
        <v>6619386</v>
      </c>
      <c r="T59" s="28">
        <v>210413</v>
      </c>
      <c r="U59" s="29">
        <v>13028089</v>
      </c>
      <c r="V59" s="28">
        <v>7259</v>
      </c>
      <c r="W59" s="29">
        <v>319108</v>
      </c>
      <c r="X59" s="28">
        <v>67992</v>
      </c>
      <c r="Y59" s="29">
        <v>5682938</v>
      </c>
      <c r="Z59" s="28">
        <v>3115</v>
      </c>
      <c r="AA59" s="29">
        <v>218173</v>
      </c>
      <c r="AB59" s="28">
        <v>128115</v>
      </c>
      <c r="AC59" s="29">
        <v>10531482</v>
      </c>
      <c r="AD59" s="28">
        <v>1003</v>
      </c>
      <c r="AE59" s="29">
        <v>866371</v>
      </c>
      <c r="AF59" s="28">
        <v>22575</v>
      </c>
      <c r="AG59" s="29">
        <v>5822131</v>
      </c>
      <c r="AH59" s="28">
        <v>3360</v>
      </c>
      <c r="AI59" s="30">
        <v>877806</v>
      </c>
      <c r="AJ59" s="28">
        <v>1367</v>
      </c>
      <c r="AK59" s="30">
        <v>252362</v>
      </c>
      <c r="AL59" s="28">
        <v>379</v>
      </c>
      <c r="AM59" s="29">
        <v>32937</v>
      </c>
      <c r="AN59" s="28">
        <v>5758</v>
      </c>
      <c r="AO59" s="30">
        <v>629995</v>
      </c>
      <c r="AP59" s="28">
        <v>2984</v>
      </c>
      <c r="AQ59" s="30">
        <v>903052</v>
      </c>
      <c r="AR59" s="28">
        <v>2818</v>
      </c>
      <c r="AS59" s="30">
        <v>725264</v>
      </c>
      <c r="AT59" s="28">
        <v>148</v>
      </c>
      <c r="AU59" s="30">
        <v>172688</v>
      </c>
      <c r="AV59" s="28">
        <v>5761</v>
      </c>
      <c r="AW59" s="30">
        <v>2228026</v>
      </c>
      <c r="AX59" s="28">
        <v>41</v>
      </c>
      <c r="AY59" s="32">
        <v>98246</v>
      </c>
      <c r="AZ59" s="28">
        <v>689</v>
      </c>
      <c r="BA59" s="30">
        <v>1944974</v>
      </c>
      <c r="BB59" s="28">
        <v>579</v>
      </c>
      <c r="BC59" s="29">
        <v>1200483</v>
      </c>
      <c r="BD59" s="28">
        <v>7185</v>
      </c>
      <c r="BE59" s="32">
        <v>1417007</v>
      </c>
      <c r="BF59" s="28">
        <v>587</v>
      </c>
      <c r="BG59" s="30">
        <v>31921</v>
      </c>
      <c r="BH59" s="28">
        <v>3647</v>
      </c>
      <c r="BI59" s="29">
        <v>314776</v>
      </c>
      <c r="BJ59" s="28">
        <v>939</v>
      </c>
      <c r="BK59" s="29">
        <v>1395214</v>
      </c>
      <c r="BL59" s="28">
        <v>618</v>
      </c>
      <c r="BM59" s="30">
        <v>244116</v>
      </c>
      <c r="BN59" s="28">
        <v>1019</v>
      </c>
      <c r="BO59" s="32">
        <v>212026</v>
      </c>
      <c r="BP59" s="28">
        <v>2618</v>
      </c>
      <c r="BQ59" s="32">
        <v>627884</v>
      </c>
      <c r="BR59" s="28">
        <v>75217</v>
      </c>
      <c r="BS59" s="29">
        <v>17924767</v>
      </c>
      <c r="BT59" s="28">
        <v>74404</v>
      </c>
      <c r="BU59" s="30">
        <v>17708289</v>
      </c>
      <c r="BV59" s="28">
        <v>19</v>
      </c>
      <c r="BW59" s="29">
        <v>1869</v>
      </c>
      <c r="BX59" s="28">
        <v>156</v>
      </c>
      <c r="BY59" s="29">
        <v>138716</v>
      </c>
      <c r="BZ59" s="28">
        <v>637</v>
      </c>
      <c r="CA59" s="29">
        <v>75892</v>
      </c>
      <c r="CB59" s="28">
        <v>18164</v>
      </c>
      <c r="CC59" s="29">
        <v>10293027</v>
      </c>
      <c r="CD59" s="28">
        <v>11944</v>
      </c>
      <c r="CE59" s="32">
        <v>6785202</v>
      </c>
      <c r="CF59" s="28">
        <v>6220</v>
      </c>
      <c r="CG59" s="30">
        <v>3507825</v>
      </c>
      <c r="CH59" s="28">
        <v>2264</v>
      </c>
      <c r="CI59" s="29">
        <v>5890627</v>
      </c>
      <c r="CJ59" s="28">
        <v>5872</v>
      </c>
      <c r="CK59" s="29">
        <v>5901961</v>
      </c>
      <c r="CL59" s="28">
        <v>106</v>
      </c>
      <c r="CM59" s="32">
        <v>122368</v>
      </c>
      <c r="CN59" s="28">
        <v>2478</v>
      </c>
      <c r="CO59" s="32">
        <v>4926928</v>
      </c>
      <c r="CP59" s="28">
        <v>286</v>
      </c>
      <c r="CQ59" s="32">
        <v>90704</v>
      </c>
      <c r="CR59" s="28">
        <v>129</v>
      </c>
      <c r="CS59" s="32">
        <v>73904</v>
      </c>
      <c r="CT59" s="33">
        <v>2872</v>
      </c>
      <c r="CU59" s="29">
        <v>688057</v>
      </c>
      <c r="CV59" s="28">
        <v>800</v>
      </c>
      <c r="CW59" s="29">
        <v>6754145</v>
      </c>
      <c r="CX59" s="28">
        <v>358</v>
      </c>
      <c r="CY59" s="32">
        <v>4025757</v>
      </c>
      <c r="CZ59" s="28">
        <v>442</v>
      </c>
      <c r="DA59" s="30">
        <v>2728389</v>
      </c>
      <c r="DB59" s="28">
        <v>2963</v>
      </c>
      <c r="DC59" s="29">
        <v>3895560</v>
      </c>
      <c r="DD59" s="28">
        <v>232</v>
      </c>
      <c r="DE59" s="29">
        <v>628127</v>
      </c>
      <c r="DF59" s="28">
        <v>2132</v>
      </c>
      <c r="DG59" s="29">
        <v>2114158</v>
      </c>
      <c r="DH59" s="28">
        <v>484</v>
      </c>
      <c r="DI59" s="29">
        <v>976093</v>
      </c>
      <c r="DJ59" s="28">
        <f>0+116</f>
        <v>116</v>
      </c>
      <c r="DK59" s="29">
        <f>0+177182</f>
        <v>177182</v>
      </c>
      <c r="DL59" s="28">
        <v>418158</v>
      </c>
      <c r="DM59" s="29">
        <v>53706328</v>
      </c>
      <c r="DN59" s="28">
        <v>5594</v>
      </c>
      <c r="DO59" s="29">
        <v>2152286</v>
      </c>
      <c r="DP59" s="28">
        <v>58</v>
      </c>
      <c r="DQ59" s="29">
        <v>309540</v>
      </c>
      <c r="DR59" s="28">
        <v>549</v>
      </c>
      <c r="DS59" s="29">
        <v>1656735</v>
      </c>
      <c r="DT59" s="28">
        <v>7000</v>
      </c>
      <c r="DU59" s="29">
        <v>2977909</v>
      </c>
      <c r="DV59" s="28">
        <v>1007</v>
      </c>
      <c r="DW59" s="29">
        <v>517985</v>
      </c>
      <c r="DX59" s="28">
        <v>333</v>
      </c>
      <c r="DY59" s="29">
        <v>323654</v>
      </c>
      <c r="DZ59" s="28">
        <v>14</v>
      </c>
      <c r="EA59" s="29">
        <v>7504</v>
      </c>
      <c r="EB59" s="28">
        <v>18450</v>
      </c>
      <c r="EC59" s="29">
        <v>25207652</v>
      </c>
      <c r="ED59" s="28">
        <v>137</v>
      </c>
      <c r="EE59" s="29">
        <v>98306</v>
      </c>
      <c r="EF59" s="28">
        <v>15</v>
      </c>
      <c r="EG59" s="29">
        <v>18018</v>
      </c>
    </row>
    <row r="60" spans="1:137" s="8" customFormat="1" ht="24" customHeight="1" x14ac:dyDescent="0.15">
      <c r="A60" s="1"/>
      <c r="B60" s="26">
        <v>2013</v>
      </c>
      <c r="C60" s="35">
        <v>25</v>
      </c>
      <c r="D60" s="28">
        <v>1239456</v>
      </c>
      <c r="E60" s="42">
        <v>290043385</v>
      </c>
      <c r="F60" s="33">
        <v>4592</v>
      </c>
      <c r="G60" s="29">
        <v>1086417</v>
      </c>
      <c r="H60" s="28">
        <v>27927</v>
      </c>
      <c r="I60" s="29">
        <v>932550</v>
      </c>
      <c r="J60" s="28">
        <v>13628</v>
      </c>
      <c r="K60" s="30">
        <v>475074</v>
      </c>
      <c r="L60" s="31">
        <v>14299</v>
      </c>
      <c r="M60" s="30">
        <v>457475</v>
      </c>
      <c r="N60" s="28">
        <v>136329</v>
      </c>
      <c r="O60" s="29">
        <v>60198450</v>
      </c>
      <c r="P60" s="28">
        <v>7627</v>
      </c>
      <c r="Q60" s="29">
        <v>2594473</v>
      </c>
      <c r="R60" s="28">
        <v>29375</v>
      </c>
      <c r="S60" s="29">
        <v>5536271</v>
      </c>
      <c r="T60" s="28">
        <v>207259</v>
      </c>
      <c r="U60" s="29">
        <v>12005868</v>
      </c>
      <c r="V60" s="28">
        <v>4848</v>
      </c>
      <c r="W60" s="29">
        <v>351127</v>
      </c>
      <c r="X60" s="28">
        <v>51869</v>
      </c>
      <c r="Y60" s="29">
        <v>5133842</v>
      </c>
      <c r="Z60" s="28">
        <v>9437</v>
      </c>
      <c r="AA60" s="29">
        <v>676394</v>
      </c>
      <c r="AB60" s="28">
        <v>91568</v>
      </c>
      <c r="AC60" s="29">
        <v>14468259</v>
      </c>
      <c r="AD60" s="28">
        <v>893</v>
      </c>
      <c r="AE60" s="29">
        <v>734586</v>
      </c>
      <c r="AF60" s="28">
        <v>22341</v>
      </c>
      <c r="AG60" s="29">
        <v>5302682</v>
      </c>
      <c r="AH60" s="28">
        <v>2379</v>
      </c>
      <c r="AI60" s="30">
        <v>667493</v>
      </c>
      <c r="AJ60" s="28">
        <v>1628</v>
      </c>
      <c r="AK60" s="30">
        <v>289110</v>
      </c>
      <c r="AL60" s="28">
        <v>303</v>
      </c>
      <c r="AM60" s="29">
        <v>27964</v>
      </c>
      <c r="AN60" s="28">
        <v>7371</v>
      </c>
      <c r="AO60" s="30">
        <v>733026</v>
      </c>
      <c r="AP60" s="28">
        <v>2713</v>
      </c>
      <c r="AQ60" s="30">
        <v>767478</v>
      </c>
      <c r="AR60" s="28">
        <v>2687</v>
      </c>
      <c r="AS60" s="30">
        <v>703934</v>
      </c>
      <c r="AT60" s="28">
        <v>168</v>
      </c>
      <c r="AU60" s="30">
        <v>194386</v>
      </c>
      <c r="AV60" s="28">
        <v>5092</v>
      </c>
      <c r="AW60" s="30">
        <v>1919292</v>
      </c>
      <c r="AX60" s="28">
        <v>50</v>
      </c>
      <c r="AY60" s="32">
        <v>109529</v>
      </c>
      <c r="AZ60" s="28">
        <v>669</v>
      </c>
      <c r="BA60" s="30">
        <v>1969464</v>
      </c>
      <c r="BB60" s="28">
        <v>438</v>
      </c>
      <c r="BC60" s="29">
        <v>1082889</v>
      </c>
      <c r="BD60" s="28">
        <v>12016</v>
      </c>
      <c r="BE60" s="32">
        <v>1576915</v>
      </c>
      <c r="BF60" s="28">
        <v>646</v>
      </c>
      <c r="BG60" s="30">
        <v>35349</v>
      </c>
      <c r="BH60" s="28">
        <v>7989</v>
      </c>
      <c r="BI60" s="29">
        <v>544295</v>
      </c>
      <c r="BJ60" s="28">
        <v>663</v>
      </c>
      <c r="BK60" s="29">
        <v>1151249</v>
      </c>
      <c r="BL60" s="28">
        <v>309</v>
      </c>
      <c r="BM60" s="30">
        <v>152800</v>
      </c>
      <c r="BN60" s="28">
        <v>754</v>
      </c>
      <c r="BO60" s="32">
        <v>182568</v>
      </c>
      <c r="BP60" s="28">
        <v>2230</v>
      </c>
      <c r="BQ60" s="32">
        <v>625911</v>
      </c>
      <c r="BR60" s="28">
        <v>90549</v>
      </c>
      <c r="BS60" s="29">
        <v>25627230</v>
      </c>
      <c r="BT60" s="28">
        <v>89378</v>
      </c>
      <c r="BU60" s="30">
        <v>25163211</v>
      </c>
      <c r="BV60" s="28">
        <v>188</v>
      </c>
      <c r="BW60" s="29">
        <v>55485</v>
      </c>
      <c r="BX60" s="28">
        <v>491</v>
      </c>
      <c r="BY60" s="29">
        <v>352826</v>
      </c>
      <c r="BZ60" s="28">
        <v>492</v>
      </c>
      <c r="CA60" s="29">
        <v>55708</v>
      </c>
      <c r="CB60" s="28">
        <v>16250</v>
      </c>
      <c r="CC60" s="29">
        <v>8139375</v>
      </c>
      <c r="CD60" s="28">
        <v>11338</v>
      </c>
      <c r="CE60" s="32">
        <v>6314999</v>
      </c>
      <c r="CF60" s="28">
        <v>4912</v>
      </c>
      <c r="CG60" s="30">
        <v>1824375</v>
      </c>
      <c r="CH60" s="28">
        <v>2343</v>
      </c>
      <c r="CI60" s="29">
        <v>8970251</v>
      </c>
      <c r="CJ60" s="28">
        <v>5919</v>
      </c>
      <c r="CK60" s="29">
        <v>6152640</v>
      </c>
      <c r="CL60" s="28">
        <v>122</v>
      </c>
      <c r="CM60" s="32">
        <v>157372</v>
      </c>
      <c r="CN60" s="28">
        <v>2542</v>
      </c>
      <c r="CO60" s="32">
        <v>5090538</v>
      </c>
      <c r="CP60" s="28">
        <v>273</v>
      </c>
      <c r="CQ60" s="32">
        <v>106580</v>
      </c>
      <c r="CR60" s="28">
        <v>188</v>
      </c>
      <c r="CS60" s="32">
        <v>94996</v>
      </c>
      <c r="CT60" s="33">
        <v>2795</v>
      </c>
      <c r="CU60" s="29">
        <v>703153</v>
      </c>
      <c r="CV60" s="28">
        <v>702</v>
      </c>
      <c r="CW60" s="29">
        <v>6886803</v>
      </c>
      <c r="CX60" s="28">
        <v>302</v>
      </c>
      <c r="CY60" s="32">
        <v>4063402</v>
      </c>
      <c r="CZ60" s="28">
        <v>400</v>
      </c>
      <c r="DA60" s="30">
        <v>2823401</v>
      </c>
      <c r="DB60" s="28">
        <v>2898</v>
      </c>
      <c r="DC60" s="29">
        <v>4076510</v>
      </c>
      <c r="DD60" s="28">
        <v>211</v>
      </c>
      <c r="DE60" s="29">
        <v>672783</v>
      </c>
      <c r="DF60" s="28">
        <v>2047</v>
      </c>
      <c r="DG60" s="29">
        <v>2048745</v>
      </c>
      <c r="DH60" s="28">
        <v>508</v>
      </c>
      <c r="DI60" s="29">
        <v>1160734</v>
      </c>
      <c r="DJ60" s="28">
        <f>0+131</f>
        <v>131</v>
      </c>
      <c r="DK60" s="29">
        <f>0+194248</f>
        <v>194248</v>
      </c>
      <c r="DL60" s="28">
        <v>453859</v>
      </c>
      <c r="DM60" s="29">
        <v>81705620</v>
      </c>
      <c r="DN60" s="28">
        <v>5310</v>
      </c>
      <c r="DO60" s="29">
        <v>2031245</v>
      </c>
      <c r="DP60" s="28">
        <v>70</v>
      </c>
      <c r="DQ60" s="29">
        <v>357564</v>
      </c>
      <c r="DR60" s="28">
        <v>563</v>
      </c>
      <c r="DS60" s="29">
        <v>1410820</v>
      </c>
      <c r="DT60" s="28">
        <v>7379</v>
      </c>
      <c r="DU60" s="29">
        <v>3193824</v>
      </c>
      <c r="DV60" s="28">
        <v>1106</v>
      </c>
      <c r="DW60" s="29">
        <v>518499</v>
      </c>
      <c r="DX60" s="28">
        <v>254</v>
      </c>
      <c r="DY60" s="29">
        <v>265100</v>
      </c>
      <c r="DZ60" s="28">
        <v>15</v>
      </c>
      <c r="EA60" s="29">
        <v>6632</v>
      </c>
      <c r="EB60" s="28">
        <v>15109</v>
      </c>
      <c r="EC60" s="29">
        <v>21485857</v>
      </c>
      <c r="ED60" s="28">
        <v>92</v>
      </c>
      <c r="EE60" s="29">
        <v>78377</v>
      </c>
      <c r="EF60" s="28">
        <v>11</v>
      </c>
      <c r="EG60" s="29">
        <v>11930</v>
      </c>
    </row>
    <row r="61" spans="1:137" s="8" customFormat="1" ht="24" customHeight="1" x14ac:dyDescent="0.15">
      <c r="A61" s="1"/>
      <c r="B61" s="26">
        <v>2014</v>
      </c>
      <c r="C61" s="35">
        <v>26</v>
      </c>
      <c r="D61" s="28">
        <v>1196573</v>
      </c>
      <c r="E61" s="42">
        <v>302017835</v>
      </c>
      <c r="F61" s="33">
        <v>4442</v>
      </c>
      <c r="G61" s="29">
        <v>915430</v>
      </c>
      <c r="H61" s="28">
        <v>55548</v>
      </c>
      <c r="I61" s="29">
        <v>1875673</v>
      </c>
      <c r="J61" s="28">
        <v>48324</v>
      </c>
      <c r="K61" s="30">
        <v>1760585</v>
      </c>
      <c r="L61" s="31">
        <v>7223</v>
      </c>
      <c r="M61" s="30">
        <v>115087</v>
      </c>
      <c r="N61" s="28">
        <v>120330</v>
      </c>
      <c r="O61" s="29">
        <v>59249474</v>
      </c>
      <c r="P61" s="28">
        <v>4588</v>
      </c>
      <c r="Q61" s="29">
        <v>1943971</v>
      </c>
      <c r="R61" s="28">
        <v>24146</v>
      </c>
      <c r="S61" s="29">
        <v>6286435</v>
      </c>
      <c r="T61" s="28">
        <v>175223</v>
      </c>
      <c r="U61" s="29">
        <v>13778229</v>
      </c>
      <c r="V61" s="28">
        <v>5030</v>
      </c>
      <c r="W61" s="29">
        <v>449567</v>
      </c>
      <c r="X61" s="28">
        <v>28174</v>
      </c>
      <c r="Y61" s="29">
        <v>5456840</v>
      </c>
      <c r="Z61" s="28">
        <v>16860</v>
      </c>
      <c r="AA61" s="29">
        <v>1161346</v>
      </c>
      <c r="AB61" s="28">
        <v>106372</v>
      </c>
      <c r="AC61" s="29">
        <v>14017684</v>
      </c>
      <c r="AD61" s="28">
        <v>994</v>
      </c>
      <c r="AE61" s="29">
        <v>738349</v>
      </c>
      <c r="AF61" s="28">
        <v>19718</v>
      </c>
      <c r="AG61" s="29">
        <v>5361290</v>
      </c>
      <c r="AH61" s="28">
        <v>2346</v>
      </c>
      <c r="AI61" s="30">
        <v>697811</v>
      </c>
      <c r="AJ61" s="28">
        <v>1716</v>
      </c>
      <c r="AK61" s="30">
        <v>347392</v>
      </c>
      <c r="AL61" s="28">
        <v>246</v>
      </c>
      <c r="AM61" s="29">
        <v>22817</v>
      </c>
      <c r="AN61" s="28">
        <v>5732</v>
      </c>
      <c r="AO61" s="30">
        <v>685501</v>
      </c>
      <c r="AP61" s="28">
        <v>2709</v>
      </c>
      <c r="AQ61" s="30">
        <v>771242</v>
      </c>
      <c r="AR61" s="28">
        <v>2139</v>
      </c>
      <c r="AS61" s="30">
        <v>600814</v>
      </c>
      <c r="AT61" s="28">
        <v>155</v>
      </c>
      <c r="AU61" s="30">
        <v>191985</v>
      </c>
      <c r="AV61" s="28">
        <v>4676</v>
      </c>
      <c r="AW61" s="30">
        <v>2043746</v>
      </c>
      <c r="AX61" s="28">
        <v>42</v>
      </c>
      <c r="AY61" s="32">
        <v>93036</v>
      </c>
      <c r="AZ61" s="28">
        <v>618</v>
      </c>
      <c r="BA61" s="30">
        <v>2004582</v>
      </c>
      <c r="BB61" s="28">
        <v>394</v>
      </c>
      <c r="BC61" s="29">
        <v>954122</v>
      </c>
      <c r="BD61" s="28">
        <v>8452</v>
      </c>
      <c r="BE61" s="32">
        <v>2237937</v>
      </c>
      <c r="BF61" s="28">
        <v>668</v>
      </c>
      <c r="BG61" s="30">
        <v>33943</v>
      </c>
      <c r="BH61" s="28">
        <v>623</v>
      </c>
      <c r="BI61" s="29">
        <v>165494</v>
      </c>
      <c r="BJ61" s="28">
        <v>573</v>
      </c>
      <c r="BK61" s="29">
        <v>856634</v>
      </c>
      <c r="BL61" s="28">
        <v>361</v>
      </c>
      <c r="BM61" s="30">
        <v>138992</v>
      </c>
      <c r="BN61" s="28">
        <v>749</v>
      </c>
      <c r="BO61" s="32">
        <v>223733</v>
      </c>
      <c r="BP61" s="28">
        <v>2139</v>
      </c>
      <c r="BQ61" s="32">
        <v>622722</v>
      </c>
      <c r="BR61" s="28">
        <v>71425</v>
      </c>
      <c r="BS61" s="29">
        <v>20238385</v>
      </c>
      <c r="BT61" s="28">
        <v>70920</v>
      </c>
      <c r="BU61" s="30">
        <v>20000743</v>
      </c>
      <c r="BV61" s="28">
        <v>42</v>
      </c>
      <c r="BW61" s="29">
        <v>13744</v>
      </c>
      <c r="BX61" s="28">
        <v>244</v>
      </c>
      <c r="BY61" s="29">
        <v>190546</v>
      </c>
      <c r="BZ61" s="28">
        <v>218</v>
      </c>
      <c r="CA61" s="29">
        <v>33351</v>
      </c>
      <c r="CB61" s="28">
        <v>18621</v>
      </c>
      <c r="CC61" s="29">
        <v>10140272</v>
      </c>
      <c r="CD61" s="28">
        <v>13220</v>
      </c>
      <c r="CE61" s="32">
        <v>7378089</v>
      </c>
      <c r="CF61" s="28">
        <v>5402</v>
      </c>
      <c r="CG61" s="30">
        <v>2762183</v>
      </c>
      <c r="CH61" s="28">
        <v>2393</v>
      </c>
      <c r="CI61" s="29">
        <v>9270345</v>
      </c>
      <c r="CJ61" s="28">
        <v>3414</v>
      </c>
      <c r="CK61" s="29">
        <v>5849972</v>
      </c>
      <c r="CL61" s="28">
        <v>120</v>
      </c>
      <c r="CM61" s="32">
        <v>120623</v>
      </c>
      <c r="CN61" s="28">
        <v>2740</v>
      </c>
      <c r="CO61" s="32">
        <v>5395124</v>
      </c>
      <c r="CP61" s="28">
        <v>213</v>
      </c>
      <c r="CQ61" s="32">
        <v>159833</v>
      </c>
      <c r="CR61" s="28">
        <v>342</v>
      </c>
      <c r="CS61" s="32">
        <v>174392</v>
      </c>
      <c r="CT61" s="33">
        <v>2886</v>
      </c>
      <c r="CU61" s="29">
        <v>740328</v>
      </c>
      <c r="CV61" s="28">
        <v>682</v>
      </c>
      <c r="CW61" s="29">
        <v>7563962</v>
      </c>
      <c r="CX61" s="28">
        <v>285</v>
      </c>
      <c r="CY61" s="32">
        <v>4332786</v>
      </c>
      <c r="CZ61" s="28">
        <v>397</v>
      </c>
      <c r="DA61" s="30">
        <v>3231176</v>
      </c>
      <c r="DB61" s="28">
        <v>2730</v>
      </c>
      <c r="DC61" s="29">
        <v>4141489</v>
      </c>
      <c r="DD61" s="28">
        <v>160</v>
      </c>
      <c r="DE61" s="29">
        <v>587026</v>
      </c>
      <c r="DF61" s="28">
        <v>1851</v>
      </c>
      <c r="DG61" s="29">
        <v>2140298</v>
      </c>
      <c r="DH61" s="28">
        <v>613</v>
      </c>
      <c r="DI61" s="29">
        <v>1237410</v>
      </c>
      <c r="DJ61" s="28">
        <f>0+105</f>
        <v>105</v>
      </c>
      <c r="DK61" s="29">
        <f>0+176755</f>
        <v>176755</v>
      </c>
      <c r="DL61" s="28">
        <v>469207</v>
      </c>
      <c r="DM61" s="29">
        <v>89916987</v>
      </c>
      <c r="DN61" s="28">
        <v>5053</v>
      </c>
      <c r="DO61" s="29">
        <v>2119569</v>
      </c>
      <c r="DP61" s="28">
        <v>67</v>
      </c>
      <c r="DQ61" s="29">
        <v>360548</v>
      </c>
      <c r="DR61" s="28">
        <v>684</v>
      </c>
      <c r="DS61" s="29">
        <v>1957823</v>
      </c>
      <c r="DT61" s="28">
        <v>7280</v>
      </c>
      <c r="DU61" s="29">
        <v>3333535</v>
      </c>
      <c r="DV61" s="28">
        <v>1110</v>
      </c>
      <c r="DW61" s="29">
        <v>540660</v>
      </c>
      <c r="DX61" s="28">
        <v>203</v>
      </c>
      <c r="DY61" s="29">
        <v>297768</v>
      </c>
      <c r="DZ61" s="28">
        <v>10</v>
      </c>
      <c r="EA61" s="29">
        <v>4913</v>
      </c>
      <c r="EB61" s="28">
        <v>16945</v>
      </c>
      <c r="EC61" s="29">
        <v>23659969</v>
      </c>
      <c r="ED61" s="28">
        <v>134</v>
      </c>
      <c r="EE61" s="29">
        <v>94333</v>
      </c>
      <c r="EF61" s="28">
        <v>7</v>
      </c>
      <c r="EG61" s="29">
        <v>6810</v>
      </c>
    </row>
    <row r="62" spans="1:137" s="8" customFormat="1" ht="24" customHeight="1" x14ac:dyDescent="0.15">
      <c r="A62" s="1"/>
      <c r="B62" s="26">
        <v>2015</v>
      </c>
      <c r="C62" s="35">
        <v>27</v>
      </c>
      <c r="D62" s="28">
        <v>1001701</v>
      </c>
      <c r="E62" s="42">
        <v>311610871</v>
      </c>
      <c r="F62" s="33">
        <v>4539</v>
      </c>
      <c r="G62" s="29">
        <v>1166498</v>
      </c>
      <c r="H62" s="28">
        <v>46310</v>
      </c>
      <c r="I62" s="29">
        <v>2308728</v>
      </c>
      <c r="J62" s="28">
        <v>45794</v>
      </c>
      <c r="K62" s="30">
        <v>2292311</v>
      </c>
      <c r="L62" s="31">
        <v>517</v>
      </c>
      <c r="M62" s="30">
        <v>16417</v>
      </c>
      <c r="N62" s="28">
        <v>117395</v>
      </c>
      <c r="O62" s="29">
        <v>61025257</v>
      </c>
      <c r="P62" s="28">
        <v>3849</v>
      </c>
      <c r="Q62" s="29">
        <v>1990318</v>
      </c>
      <c r="R62" s="28">
        <v>20452</v>
      </c>
      <c r="S62" s="29">
        <v>6965245</v>
      </c>
      <c r="T62" s="28">
        <v>163741</v>
      </c>
      <c r="U62" s="29">
        <v>15147894</v>
      </c>
      <c r="V62" s="28">
        <v>3163</v>
      </c>
      <c r="W62" s="29">
        <v>421769</v>
      </c>
      <c r="X62" s="28">
        <v>17039</v>
      </c>
      <c r="Y62" s="29">
        <v>4631753</v>
      </c>
      <c r="Z62" s="28">
        <v>19707</v>
      </c>
      <c r="AA62" s="29">
        <v>1066361</v>
      </c>
      <c r="AB62" s="28">
        <v>63091</v>
      </c>
      <c r="AC62" s="29">
        <v>13928381</v>
      </c>
      <c r="AD62" s="28">
        <v>857</v>
      </c>
      <c r="AE62" s="29">
        <v>710277</v>
      </c>
      <c r="AF62" s="28">
        <v>18531</v>
      </c>
      <c r="AG62" s="29">
        <v>5550504</v>
      </c>
      <c r="AH62" s="28">
        <v>2200</v>
      </c>
      <c r="AI62" s="30">
        <v>757647</v>
      </c>
      <c r="AJ62" s="28">
        <v>1814</v>
      </c>
      <c r="AK62" s="30">
        <v>343008</v>
      </c>
      <c r="AL62" s="28">
        <v>227</v>
      </c>
      <c r="AM62" s="29">
        <v>23108</v>
      </c>
      <c r="AN62" s="28">
        <v>4462</v>
      </c>
      <c r="AO62" s="30">
        <v>606677</v>
      </c>
      <c r="AP62" s="28">
        <v>2650</v>
      </c>
      <c r="AQ62" s="30">
        <v>761324</v>
      </c>
      <c r="AR62" s="28">
        <v>2049</v>
      </c>
      <c r="AS62" s="30">
        <v>611598</v>
      </c>
      <c r="AT62" s="28">
        <v>183</v>
      </c>
      <c r="AU62" s="30">
        <v>229805</v>
      </c>
      <c r="AV62" s="28">
        <v>4945</v>
      </c>
      <c r="AW62" s="30">
        <v>2217336</v>
      </c>
      <c r="AX62" s="28">
        <v>33</v>
      </c>
      <c r="AY62" s="32">
        <v>80903</v>
      </c>
      <c r="AZ62" s="28">
        <v>606</v>
      </c>
      <c r="BA62" s="30">
        <v>2047760</v>
      </c>
      <c r="BB62" s="28">
        <v>381</v>
      </c>
      <c r="BC62" s="29">
        <v>770429</v>
      </c>
      <c r="BD62" s="28">
        <v>10023</v>
      </c>
      <c r="BE62" s="32">
        <v>2071938</v>
      </c>
      <c r="BF62" s="28">
        <v>558</v>
      </c>
      <c r="BG62" s="30">
        <v>23960</v>
      </c>
      <c r="BH62" s="28">
        <v>7201</v>
      </c>
      <c r="BI62" s="29">
        <v>563180</v>
      </c>
      <c r="BJ62" s="28">
        <v>881</v>
      </c>
      <c r="BK62" s="29">
        <v>1201974</v>
      </c>
      <c r="BL62" s="28">
        <v>600</v>
      </c>
      <c r="BM62" s="30">
        <v>224088</v>
      </c>
      <c r="BN62" s="28">
        <v>570</v>
      </c>
      <c r="BO62" s="32">
        <v>222104</v>
      </c>
      <c r="BP62" s="28">
        <v>2765</v>
      </c>
      <c r="BQ62" s="32">
        <v>672776</v>
      </c>
      <c r="BR62" s="28">
        <v>48397</v>
      </c>
      <c r="BS62" s="29">
        <v>15504472</v>
      </c>
      <c r="BT62" s="28">
        <v>47557</v>
      </c>
      <c r="BU62" s="30">
        <v>15108754</v>
      </c>
      <c r="BV62" s="28">
        <v>6</v>
      </c>
      <c r="BW62" s="29">
        <v>763</v>
      </c>
      <c r="BX62" s="28">
        <v>586</v>
      </c>
      <c r="BY62" s="29">
        <v>355766</v>
      </c>
      <c r="BZ62" s="28">
        <v>248</v>
      </c>
      <c r="CA62" s="29">
        <v>39190</v>
      </c>
      <c r="CB62" s="28">
        <v>18315</v>
      </c>
      <c r="CC62" s="29">
        <v>8904433</v>
      </c>
      <c r="CD62" s="28">
        <v>11568</v>
      </c>
      <c r="CE62" s="32">
        <v>6030528</v>
      </c>
      <c r="CF62" s="28">
        <v>6747</v>
      </c>
      <c r="CG62" s="30">
        <v>2873906</v>
      </c>
      <c r="CH62" s="28">
        <v>2323</v>
      </c>
      <c r="CI62" s="29">
        <v>10022092</v>
      </c>
      <c r="CJ62" s="28">
        <v>3567</v>
      </c>
      <c r="CK62" s="29">
        <v>7548758</v>
      </c>
      <c r="CL62" s="28">
        <v>132</v>
      </c>
      <c r="CM62" s="32">
        <v>183971</v>
      </c>
      <c r="CN62" s="28">
        <v>2644</v>
      </c>
      <c r="CO62" s="32">
        <v>6773945</v>
      </c>
      <c r="CP62" s="28">
        <v>244</v>
      </c>
      <c r="CQ62" s="32">
        <v>158952</v>
      </c>
      <c r="CR62" s="28">
        <v>548</v>
      </c>
      <c r="CS62" s="32">
        <v>431889</v>
      </c>
      <c r="CT62" s="33">
        <v>2862</v>
      </c>
      <c r="CU62" s="29">
        <v>941161</v>
      </c>
      <c r="CV62" s="28">
        <v>699</v>
      </c>
      <c r="CW62" s="29">
        <v>7956269</v>
      </c>
      <c r="CX62" s="28">
        <v>279</v>
      </c>
      <c r="CY62" s="32">
        <v>4253713</v>
      </c>
      <c r="CZ62" s="28">
        <v>420</v>
      </c>
      <c r="DA62" s="30">
        <v>3702557</v>
      </c>
      <c r="DB62" s="28">
        <v>2845</v>
      </c>
      <c r="DC62" s="29">
        <v>4446419</v>
      </c>
      <c r="DD62" s="28">
        <v>179</v>
      </c>
      <c r="DE62" s="29">
        <v>607351</v>
      </c>
      <c r="DF62" s="28">
        <v>1748</v>
      </c>
      <c r="DG62" s="29">
        <v>2068260</v>
      </c>
      <c r="DH62" s="28">
        <v>794</v>
      </c>
      <c r="DI62" s="29">
        <v>1551010</v>
      </c>
      <c r="DJ62" s="28">
        <f>0+124</f>
        <v>124</v>
      </c>
      <c r="DK62" s="29">
        <f>0+219799</f>
        <v>219799</v>
      </c>
      <c r="DL62" s="28">
        <v>366696</v>
      </c>
      <c r="DM62" s="29">
        <v>97617631</v>
      </c>
      <c r="DN62" s="28">
        <v>5003</v>
      </c>
      <c r="DO62" s="29">
        <v>2453038</v>
      </c>
      <c r="DP62" s="28">
        <v>91</v>
      </c>
      <c r="DQ62" s="29">
        <v>506885</v>
      </c>
      <c r="DR62" s="28">
        <v>667</v>
      </c>
      <c r="DS62" s="29">
        <v>2092325</v>
      </c>
      <c r="DT62" s="28">
        <v>7737</v>
      </c>
      <c r="DU62" s="29">
        <v>3577906</v>
      </c>
      <c r="DV62" s="28">
        <v>1138</v>
      </c>
      <c r="DW62" s="29">
        <v>595816</v>
      </c>
      <c r="DX62" s="28">
        <v>169</v>
      </c>
      <c r="DY62" s="29">
        <v>289838</v>
      </c>
      <c r="DZ62" s="28">
        <v>12</v>
      </c>
      <c r="EA62" s="29">
        <v>6126</v>
      </c>
      <c r="EB62" s="28">
        <v>16501</v>
      </c>
      <c r="EC62" s="29">
        <v>22651485</v>
      </c>
      <c r="ED62" s="28">
        <v>119</v>
      </c>
      <c r="EE62" s="29">
        <v>86970</v>
      </c>
      <c r="EF62" s="28">
        <v>12</v>
      </c>
      <c r="EG62" s="29">
        <v>12906</v>
      </c>
    </row>
    <row r="63" spans="1:137" s="8" customFormat="1" ht="24" customHeight="1" x14ac:dyDescent="0.15">
      <c r="A63" s="1"/>
      <c r="B63" s="26">
        <v>2016</v>
      </c>
      <c r="C63" s="35">
        <v>28</v>
      </c>
      <c r="D63" s="28">
        <v>859926</v>
      </c>
      <c r="E63" s="42">
        <v>295144040</v>
      </c>
      <c r="F63" s="33">
        <v>7450</v>
      </c>
      <c r="G63" s="29">
        <v>1384649</v>
      </c>
      <c r="H63" s="28">
        <v>74064</v>
      </c>
      <c r="I63" s="29">
        <v>3266165</v>
      </c>
      <c r="J63" s="28">
        <v>72150</v>
      </c>
      <c r="K63" s="30">
        <v>3225743</v>
      </c>
      <c r="L63" s="31">
        <v>1914</v>
      </c>
      <c r="M63" s="30">
        <v>40422</v>
      </c>
      <c r="N63" s="28">
        <v>82432</v>
      </c>
      <c r="O63" s="29">
        <v>52597962</v>
      </c>
      <c r="P63" s="28">
        <v>15058</v>
      </c>
      <c r="Q63" s="29">
        <v>4388500</v>
      </c>
      <c r="R63" s="28">
        <v>22598</v>
      </c>
      <c r="S63" s="29">
        <v>6989213</v>
      </c>
      <c r="T63" s="28">
        <v>121632</v>
      </c>
      <c r="U63" s="29">
        <v>11177889</v>
      </c>
      <c r="V63" s="28">
        <v>6666</v>
      </c>
      <c r="W63" s="29">
        <v>492855</v>
      </c>
      <c r="X63" s="28">
        <v>17204</v>
      </c>
      <c r="Y63" s="29">
        <v>4299128</v>
      </c>
      <c r="Z63" s="28">
        <v>10215</v>
      </c>
      <c r="AA63" s="29">
        <v>925668</v>
      </c>
      <c r="AB63" s="28">
        <v>53239</v>
      </c>
      <c r="AC63" s="29">
        <v>12973013</v>
      </c>
      <c r="AD63" s="28">
        <v>871</v>
      </c>
      <c r="AE63" s="29">
        <v>801104</v>
      </c>
      <c r="AF63" s="28">
        <v>20494</v>
      </c>
      <c r="AG63" s="29">
        <v>5806505</v>
      </c>
      <c r="AH63" s="28">
        <v>2673</v>
      </c>
      <c r="AI63" s="30">
        <v>827732</v>
      </c>
      <c r="AJ63" s="28">
        <v>1694</v>
      </c>
      <c r="AK63" s="30">
        <v>329476</v>
      </c>
      <c r="AL63" s="28">
        <v>300</v>
      </c>
      <c r="AM63" s="29">
        <v>26441</v>
      </c>
      <c r="AN63" s="28">
        <v>5881</v>
      </c>
      <c r="AO63" s="30">
        <v>735005</v>
      </c>
      <c r="AP63" s="28">
        <v>2448</v>
      </c>
      <c r="AQ63" s="30">
        <v>771362</v>
      </c>
      <c r="AR63" s="28">
        <v>2183</v>
      </c>
      <c r="AS63" s="30">
        <v>569368</v>
      </c>
      <c r="AT63" s="28">
        <v>166</v>
      </c>
      <c r="AU63" s="30">
        <v>231670</v>
      </c>
      <c r="AV63" s="28">
        <v>5149</v>
      </c>
      <c r="AW63" s="30">
        <v>2315452</v>
      </c>
      <c r="AX63" s="28">
        <v>36</v>
      </c>
      <c r="AY63" s="32">
        <v>85242</v>
      </c>
      <c r="AZ63" s="28">
        <v>543</v>
      </c>
      <c r="BA63" s="30">
        <v>1898865</v>
      </c>
      <c r="BB63" s="28">
        <v>316</v>
      </c>
      <c r="BC63" s="29">
        <v>661196</v>
      </c>
      <c r="BD63" s="28">
        <v>11798</v>
      </c>
      <c r="BE63" s="32">
        <v>2312538</v>
      </c>
      <c r="BF63" s="28">
        <v>550</v>
      </c>
      <c r="BG63" s="30">
        <v>24945</v>
      </c>
      <c r="BH63" s="28">
        <v>5096</v>
      </c>
      <c r="BI63" s="29">
        <v>347502</v>
      </c>
      <c r="BJ63" s="28">
        <v>670</v>
      </c>
      <c r="BK63" s="29">
        <v>1156102</v>
      </c>
      <c r="BL63" s="28">
        <v>430</v>
      </c>
      <c r="BM63" s="30">
        <v>187644</v>
      </c>
      <c r="BN63" s="28">
        <v>650</v>
      </c>
      <c r="BO63" s="32">
        <v>261656</v>
      </c>
      <c r="BP63" s="28">
        <v>2730</v>
      </c>
      <c r="BQ63" s="32">
        <v>674123</v>
      </c>
      <c r="BR63" s="28">
        <v>23930</v>
      </c>
      <c r="BS63" s="29">
        <v>14956708</v>
      </c>
      <c r="BT63" s="28">
        <v>21730</v>
      </c>
      <c r="BU63" s="30">
        <v>13679882</v>
      </c>
      <c r="BV63" s="28">
        <v>10</v>
      </c>
      <c r="BW63" s="29">
        <v>1200</v>
      </c>
      <c r="BX63" s="28">
        <v>1689</v>
      </c>
      <c r="BY63" s="29">
        <v>1198186</v>
      </c>
      <c r="BZ63" s="28">
        <v>500</v>
      </c>
      <c r="CA63" s="29">
        <v>77440</v>
      </c>
      <c r="CB63" s="28">
        <v>21943</v>
      </c>
      <c r="CC63" s="29">
        <v>10279668</v>
      </c>
      <c r="CD63" s="28">
        <v>15581</v>
      </c>
      <c r="CE63" s="32">
        <v>7459520</v>
      </c>
      <c r="CF63" s="28">
        <v>6362</v>
      </c>
      <c r="CG63" s="30">
        <v>2820148</v>
      </c>
      <c r="CH63" s="28">
        <v>2143</v>
      </c>
      <c r="CI63" s="29">
        <v>7403583</v>
      </c>
      <c r="CJ63" s="28">
        <v>6519</v>
      </c>
      <c r="CK63" s="29">
        <v>9879547</v>
      </c>
      <c r="CL63" s="28">
        <v>256</v>
      </c>
      <c r="CM63" s="32">
        <v>413169</v>
      </c>
      <c r="CN63" s="28">
        <v>2520</v>
      </c>
      <c r="CO63" s="32">
        <v>7898774</v>
      </c>
      <c r="CP63" s="28">
        <v>271</v>
      </c>
      <c r="CQ63" s="32">
        <v>182536</v>
      </c>
      <c r="CR63" s="28">
        <v>793</v>
      </c>
      <c r="CS63" s="32">
        <v>578101</v>
      </c>
      <c r="CT63" s="33">
        <v>2679</v>
      </c>
      <c r="CU63" s="29">
        <v>806967</v>
      </c>
      <c r="CV63" s="28">
        <v>669</v>
      </c>
      <c r="CW63" s="29">
        <v>8341606</v>
      </c>
      <c r="CX63" s="28">
        <v>256</v>
      </c>
      <c r="CY63" s="32">
        <v>4263960</v>
      </c>
      <c r="CZ63" s="28">
        <v>413</v>
      </c>
      <c r="DA63" s="30">
        <v>4077646</v>
      </c>
      <c r="DB63" s="28">
        <v>2029</v>
      </c>
      <c r="DC63" s="29">
        <v>3885057</v>
      </c>
      <c r="DD63" s="28">
        <v>161</v>
      </c>
      <c r="DE63" s="29">
        <v>506561</v>
      </c>
      <c r="DF63" s="28">
        <v>994</v>
      </c>
      <c r="DG63" s="29">
        <v>1582644</v>
      </c>
      <c r="DH63" s="28">
        <v>796</v>
      </c>
      <c r="DI63" s="29">
        <v>1624202</v>
      </c>
      <c r="DJ63" s="28">
        <f>0+78</f>
        <v>78</v>
      </c>
      <c r="DK63" s="29">
        <f>0+171649</f>
        <v>171649</v>
      </c>
      <c r="DL63" s="28">
        <v>295508</v>
      </c>
      <c r="DM63" s="29">
        <v>94001469</v>
      </c>
      <c r="DN63" s="28">
        <v>4946</v>
      </c>
      <c r="DO63" s="29">
        <v>2455120</v>
      </c>
      <c r="DP63" s="28">
        <v>47</v>
      </c>
      <c r="DQ63" s="29">
        <v>290827</v>
      </c>
      <c r="DR63" s="28">
        <v>682</v>
      </c>
      <c r="DS63" s="29">
        <v>2030005</v>
      </c>
      <c r="DT63" s="28">
        <v>7662</v>
      </c>
      <c r="DU63" s="29">
        <v>3693553</v>
      </c>
      <c r="DV63" s="28">
        <v>1323</v>
      </c>
      <c r="DW63" s="29">
        <v>694844</v>
      </c>
      <c r="DX63" s="28">
        <v>172</v>
      </c>
      <c r="DY63" s="29">
        <v>268338</v>
      </c>
      <c r="DZ63" s="28">
        <v>8</v>
      </c>
      <c r="EA63" s="29">
        <v>4220</v>
      </c>
      <c r="EB63" s="28">
        <v>14275</v>
      </c>
      <c r="EC63" s="29">
        <v>20603286</v>
      </c>
      <c r="ED63" s="28">
        <v>146</v>
      </c>
      <c r="EE63" s="29">
        <v>118026</v>
      </c>
      <c r="EF63" s="28">
        <v>19</v>
      </c>
      <c r="EG63" s="29">
        <v>12358</v>
      </c>
    </row>
    <row r="64" spans="1:137" s="8" customFormat="1" ht="24" customHeight="1" x14ac:dyDescent="0.15">
      <c r="A64" s="1"/>
      <c r="B64" s="26">
        <v>2017</v>
      </c>
      <c r="C64" s="27">
        <v>29</v>
      </c>
      <c r="D64" s="28">
        <v>854233</v>
      </c>
      <c r="E64" s="42">
        <v>278540930</v>
      </c>
      <c r="F64" s="33">
        <v>9064</v>
      </c>
      <c r="G64" s="29">
        <v>1362352</v>
      </c>
      <c r="H64" s="28">
        <v>126756</v>
      </c>
      <c r="I64" s="29">
        <v>4857107</v>
      </c>
      <c r="J64" s="28">
        <v>124088</v>
      </c>
      <c r="K64" s="30">
        <v>4804389</v>
      </c>
      <c r="L64" s="31">
        <v>2669</v>
      </c>
      <c r="M64" s="30">
        <v>52719</v>
      </c>
      <c r="N64" s="28">
        <v>55274</v>
      </c>
      <c r="O64" s="29">
        <v>57925264</v>
      </c>
      <c r="P64" s="28">
        <v>3172</v>
      </c>
      <c r="Q64" s="29">
        <v>1472418</v>
      </c>
      <c r="R64" s="28">
        <v>30569</v>
      </c>
      <c r="S64" s="29">
        <v>8446867</v>
      </c>
      <c r="T64" s="28">
        <v>119030</v>
      </c>
      <c r="U64" s="29">
        <v>10253420</v>
      </c>
      <c r="V64" s="28">
        <v>5572</v>
      </c>
      <c r="W64" s="29">
        <v>323399</v>
      </c>
      <c r="X64" s="28">
        <v>17697</v>
      </c>
      <c r="Y64" s="29">
        <v>3458856</v>
      </c>
      <c r="Z64" s="28">
        <v>11294</v>
      </c>
      <c r="AA64" s="29">
        <v>794246</v>
      </c>
      <c r="AB64" s="28">
        <v>37475</v>
      </c>
      <c r="AC64" s="29">
        <v>12388919</v>
      </c>
      <c r="AD64" s="28">
        <v>796</v>
      </c>
      <c r="AE64" s="29">
        <v>731864</v>
      </c>
      <c r="AF64" s="28">
        <v>24754</v>
      </c>
      <c r="AG64" s="29">
        <v>6078154</v>
      </c>
      <c r="AH64" s="28">
        <v>3384</v>
      </c>
      <c r="AI64" s="30">
        <v>859194</v>
      </c>
      <c r="AJ64" s="28">
        <v>1437</v>
      </c>
      <c r="AK64" s="30">
        <v>296456</v>
      </c>
      <c r="AL64" s="28">
        <v>455</v>
      </c>
      <c r="AM64" s="29">
        <v>32638</v>
      </c>
      <c r="AN64" s="28">
        <v>8343</v>
      </c>
      <c r="AO64" s="30">
        <v>978999</v>
      </c>
      <c r="AP64" s="28">
        <v>2332</v>
      </c>
      <c r="AQ64" s="30">
        <v>732384</v>
      </c>
      <c r="AR64" s="28">
        <v>3099</v>
      </c>
      <c r="AS64" s="30">
        <v>652785</v>
      </c>
      <c r="AT64" s="28">
        <v>193</v>
      </c>
      <c r="AU64" s="30">
        <v>255676</v>
      </c>
      <c r="AV64" s="28">
        <v>5511</v>
      </c>
      <c r="AW64" s="30">
        <v>2270022</v>
      </c>
      <c r="AX64" s="28">
        <v>34</v>
      </c>
      <c r="AY64" s="32">
        <v>79739</v>
      </c>
      <c r="AZ64" s="28">
        <v>549</v>
      </c>
      <c r="BA64" s="30">
        <v>1918899</v>
      </c>
      <c r="BB64" s="28">
        <v>1017</v>
      </c>
      <c r="BC64" s="29">
        <v>1039873</v>
      </c>
      <c r="BD64" s="28">
        <v>7686</v>
      </c>
      <c r="BE64" s="32">
        <v>2197962</v>
      </c>
      <c r="BF64" s="28">
        <v>414</v>
      </c>
      <c r="BG64" s="30">
        <v>19523</v>
      </c>
      <c r="BH64" s="28">
        <v>5323</v>
      </c>
      <c r="BI64" s="29">
        <v>524121</v>
      </c>
      <c r="BJ64" s="28">
        <v>691</v>
      </c>
      <c r="BK64" s="29">
        <v>1294781</v>
      </c>
      <c r="BL64" s="28">
        <v>415</v>
      </c>
      <c r="BM64" s="30">
        <v>205631</v>
      </c>
      <c r="BN64" s="28">
        <v>682</v>
      </c>
      <c r="BO64" s="32">
        <v>243310</v>
      </c>
      <c r="BP64" s="28">
        <v>2850</v>
      </c>
      <c r="BQ64" s="32">
        <v>645153</v>
      </c>
      <c r="BR64" s="28">
        <v>20273</v>
      </c>
      <c r="BS64" s="29">
        <v>12085370</v>
      </c>
      <c r="BT64" s="28">
        <v>19075</v>
      </c>
      <c r="BU64" s="30">
        <v>11445619</v>
      </c>
      <c r="BV64" s="28">
        <v>7</v>
      </c>
      <c r="BW64" s="29">
        <v>1989</v>
      </c>
      <c r="BX64" s="28">
        <v>640</v>
      </c>
      <c r="BY64" s="29">
        <v>512785</v>
      </c>
      <c r="BZ64" s="28">
        <v>551</v>
      </c>
      <c r="CA64" s="29">
        <v>124977</v>
      </c>
      <c r="CB64" s="28">
        <v>21163</v>
      </c>
      <c r="CC64" s="29">
        <v>11008088</v>
      </c>
      <c r="CD64" s="28">
        <v>15372</v>
      </c>
      <c r="CE64" s="32">
        <v>7741523</v>
      </c>
      <c r="CF64" s="28">
        <v>5791</v>
      </c>
      <c r="CG64" s="30">
        <v>3266565</v>
      </c>
      <c r="CH64" s="28">
        <v>1972</v>
      </c>
      <c r="CI64" s="29">
        <v>8494514</v>
      </c>
      <c r="CJ64" s="28">
        <v>6152</v>
      </c>
      <c r="CK64" s="29">
        <v>10223072</v>
      </c>
      <c r="CL64" s="28">
        <v>345</v>
      </c>
      <c r="CM64" s="32">
        <v>727710</v>
      </c>
      <c r="CN64" s="28">
        <v>2001</v>
      </c>
      <c r="CO64" s="32">
        <v>7782014</v>
      </c>
      <c r="CP64" s="28">
        <v>196</v>
      </c>
      <c r="CQ64" s="32">
        <v>132623</v>
      </c>
      <c r="CR64" s="28">
        <v>910</v>
      </c>
      <c r="CS64" s="32">
        <v>843201</v>
      </c>
      <c r="CT64" s="33">
        <v>2700</v>
      </c>
      <c r="CU64" s="29">
        <v>737524</v>
      </c>
      <c r="CV64" s="28">
        <v>652</v>
      </c>
      <c r="CW64" s="29">
        <v>8064453</v>
      </c>
      <c r="CX64" s="28">
        <v>255</v>
      </c>
      <c r="CY64" s="32">
        <v>4341310</v>
      </c>
      <c r="CZ64" s="28">
        <v>397</v>
      </c>
      <c r="DA64" s="30">
        <v>3723143</v>
      </c>
      <c r="DB64" s="28">
        <v>1885</v>
      </c>
      <c r="DC64" s="29">
        <v>3667941</v>
      </c>
      <c r="DD64" s="28">
        <v>120</v>
      </c>
      <c r="DE64" s="29">
        <v>515411</v>
      </c>
      <c r="DF64" s="28">
        <v>1144</v>
      </c>
      <c r="DG64" s="29">
        <v>1638428</v>
      </c>
      <c r="DH64" s="28">
        <v>557</v>
      </c>
      <c r="DI64" s="29">
        <v>1384066</v>
      </c>
      <c r="DJ64" s="28">
        <f>0+63</f>
        <v>63</v>
      </c>
      <c r="DK64" s="29">
        <f>0+130036</f>
        <v>130036</v>
      </c>
      <c r="DL64" s="28">
        <v>282256</v>
      </c>
      <c r="DM64" s="29">
        <v>74614805</v>
      </c>
      <c r="DN64" s="28">
        <v>4742</v>
      </c>
      <c r="DO64" s="29">
        <v>2372265</v>
      </c>
      <c r="DP64" s="28">
        <v>36</v>
      </c>
      <c r="DQ64" s="29">
        <v>226459</v>
      </c>
      <c r="DR64" s="28">
        <v>660</v>
      </c>
      <c r="DS64" s="29">
        <v>1804223</v>
      </c>
      <c r="DT64" s="28">
        <v>8442</v>
      </c>
      <c r="DU64" s="29">
        <v>3678333</v>
      </c>
      <c r="DV64" s="28">
        <v>1434</v>
      </c>
      <c r="DW64" s="29">
        <v>781792</v>
      </c>
      <c r="DX64" s="28">
        <v>231</v>
      </c>
      <c r="DY64" s="29">
        <v>268353</v>
      </c>
      <c r="DZ64" s="28">
        <v>6</v>
      </c>
      <c r="EA64" s="29">
        <v>3184</v>
      </c>
      <c r="EB64" s="28">
        <v>13091</v>
      </c>
      <c r="EC64" s="29">
        <v>21132125</v>
      </c>
      <c r="ED64" s="28">
        <v>140</v>
      </c>
      <c r="EE64" s="29">
        <v>106399</v>
      </c>
      <c r="EF64" s="28">
        <v>15</v>
      </c>
      <c r="EG64" s="29">
        <v>13364</v>
      </c>
    </row>
    <row r="65" spans="1:137" s="8" customFormat="1" ht="24" customHeight="1" x14ac:dyDescent="0.15">
      <c r="A65" s="1"/>
      <c r="B65" s="26">
        <v>2018</v>
      </c>
      <c r="C65" s="35">
        <v>30</v>
      </c>
      <c r="D65" s="43">
        <v>1017441</v>
      </c>
      <c r="E65" s="42">
        <v>273509863</v>
      </c>
      <c r="F65" s="33">
        <v>13194</v>
      </c>
      <c r="G65" s="29">
        <v>1500689</v>
      </c>
      <c r="H65" s="43">
        <v>124439</v>
      </c>
      <c r="I65" s="29">
        <v>4323806</v>
      </c>
      <c r="J65" s="43">
        <v>124358</v>
      </c>
      <c r="K65" s="30">
        <v>4322227</v>
      </c>
      <c r="L65" s="31">
        <v>81</v>
      </c>
      <c r="M65" s="30">
        <v>1579</v>
      </c>
      <c r="N65" s="43">
        <v>64270</v>
      </c>
      <c r="O65" s="29">
        <v>45466927</v>
      </c>
      <c r="P65" s="43">
        <v>10534</v>
      </c>
      <c r="Q65" s="29">
        <v>3821560</v>
      </c>
      <c r="R65" s="43">
        <v>36158</v>
      </c>
      <c r="S65" s="29">
        <v>8533407</v>
      </c>
      <c r="T65" s="43">
        <v>120441</v>
      </c>
      <c r="U65" s="29">
        <v>10175199</v>
      </c>
      <c r="V65" s="43">
        <v>7002</v>
      </c>
      <c r="W65" s="29">
        <v>347724</v>
      </c>
      <c r="X65" s="43">
        <v>32523</v>
      </c>
      <c r="Y65" s="29">
        <v>3807242</v>
      </c>
      <c r="Z65" s="43">
        <v>8942</v>
      </c>
      <c r="AA65" s="29">
        <v>500321</v>
      </c>
      <c r="AB65" s="43">
        <v>60181</v>
      </c>
      <c r="AC65" s="29">
        <v>12559474</v>
      </c>
      <c r="AD65" s="43">
        <v>840</v>
      </c>
      <c r="AE65" s="29">
        <v>738599</v>
      </c>
      <c r="AF65" s="43">
        <v>20657</v>
      </c>
      <c r="AG65" s="29">
        <v>4864171</v>
      </c>
      <c r="AH65" s="43">
        <v>2884</v>
      </c>
      <c r="AI65" s="30">
        <v>673214</v>
      </c>
      <c r="AJ65" s="43">
        <v>1317</v>
      </c>
      <c r="AK65" s="30">
        <v>253056</v>
      </c>
      <c r="AL65" s="43">
        <v>530</v>
      </c>
      <c r="AM65" s="29">
        <v>30230</v>
      </c>
      <c r="AN65" s="43">
        <v>5579</v>
      </c>
      <c r="AO65" s="30">
        <v>519226</v>
      </c>
      <c r="AP65" s="43">
        <v>2255</v>
      </c>
      <c r="AQ65" s="30">
        <v>648892</v>
      </c>
      <c r="AR65" s="43">
        <v>3089</v>
      </c>
      <c r="AS65" s="30">
        <v>546568</v>
      </c>
      <c r="AT65" s="43">
        <v>174</v>
      </c>
      <c r="AU65" s="30">
        <v>213072</v>
      </c>
      <c r="AV65" s="43">
        <v>4829</v>
      </c>
      <c r="AW65" s="30">
        <v>1979913</v>
      </c>
      <c r="AX65" s="43">
        <v>34</v>
      </c>
      <c r="AY65" s="32">
        <v>79558</v>
      </c>
      <c r="AZ65" s="43">
        <v>460</v>
      </c>
      <c r="BA65" s="30">
        <v>1734613</v>
      </c>
      <c r="BB65" s="43">
        <v>69</v>
      </c>
      <c r="BC65" s="29">
        <v>203738</v>
      </c>
      <c r="BD65" s="43">
        <v>8231</v>
      </c>
      <c r="BE65" s="32">
        <v>2300317</v>
      </c>
      <c r="BF65" s="43">
        <v>316</v>
      </c>
      <c r="BG65" s="30">
        <v>15368</v>
      </c>
      <c r="BH65" s="43">
        <v>9344</v>
      </c>
      <c r="BI65" s="29">
        <v>694034</v>
      </c>
      <c r="BJ65" s="43">
        <v>976</v>
      </c>
      <c r="BK65" s="29">
        <v>1180914</v>
      </c>
      <c r="BL65" s="43">
        <v>335</v>
      </c>
      <c r="BM65" s="30">
        <v>177762</v>
      </c>
      <c r="BN65" s="43">
        <v>450</v>
      </c>
      <c r="BO65" s="32">
        <v>146063</v>
      </c>
      <c r="BP65" s="43">
        <v>2740</v>
      </c>
      <c r="BQ65" s="32">
        <v>565275</v>
      </c>
      <c r="BR65" s="43">
        <v>16516</v>
      </c>
      <c r="BS65" s="29">
        <v>10126663</v>
      </c>
      <c r="BT65" s="43">
        <v>15542</v>
      </c>
      <c r="BU65" s="30">
        <v>9529101</v>
      </c>
      <c r="BV65" s="43">
        <v>9</v>
      </c>
      <c r="BW65" s="29">
        <v>1295</v>
      </c>
      <c r="BX65" s="43">
        <v>514</v>
      </c>
      <c r="BY65" s="29">
        <v>487295</v>
      </c>
      <c r="BZ65" s="43">
        <v>451</v>
      </c>
      <c r="CA65" s="29">
        <v>108972</v>
      </c>
      <c r="CB65" s="43">
        <v>24480</v>
      </c>
      <c r="CC65" s="29">
        <v>15795486</v>
      </c>
      <c r="CD65" s="43">
        <v>18743</v>
      </c>
      <c r="CE65" s="32">
        <v>11803094</v>
      </c>
      <c r="CF65" s="43">
        <v>5737</v>
      </c>
      <c r="CG65" s="30">
        <v>3992392</v>
      </c>
      <c r="CH65" s="43">
        <v>1963</v>
      </c>
      <c r="CI65" s="29">
        <v>9862943</v>
      </c>
      <c r="CJ65" s="43">
        <v>5381</v>
      </c>
      <c r="CK65" s="29">
        <v>8710594</v>
      </c>
      <c r="CL65" s="43">
        <v>161</v>
      </c>
      <c r="CM65" s="32">
        <v>360484</v>
      </c>
      <c r="CN65" s="43">
        <v>1498</v>
      </c>
      <c r="CO65" s="32">
        <v>6571713</v>
      </c>
      <c r="CP65" s="43">
        <v>221</v>
      </c>
      <c r="CQ65" s="32">
        <v>173687</v>
      </c>
      <c r="CR65" s="43">
        <v>641</v>
      </c>
      <c r="CS65" s="32">
        <v>746696</v>
      </c>
      <c r="CT65" s="33">
        <v>2860</v>
      </c>
      <c r="CU65" s="29">
        <v>858014</v>
      </c>
      <c r="CV65" s="43">
        <v>648</v>
      </c>
      <c r="CW65" s="29">
        <v>8717607</v>
      </c>
      <c r="CX65" s="43">
        <v>314</v>
      </c>
      <c r="CY65" s="32">
        <v>5311347</v>
      </c>
      <c r="CZ65" s="43">
        <v>334</v>
      </c>
      <c r="DA65" s="30">
        <v>3406260</v>
      </c>
      <c r="DB65" s="43">
        <v>1724</v>
      </c>
      <c r="DC65" s="29">
        <v>3487012</v>
      </c>
      <c r="DD65" s="43">
        <v>104</v>
      </c>
      <c r="DE65" s="29">
        <v>463785</v>
      </c>
      <c r="DF65" s="43">
        <v>935</v>
      </c>
      <c r="DG65" s="29">
        <v>1359406</v>
      </c>
      <c r="DH65" s="43">
        <v>618</v>
      </c>
      <c r="DI65" s="29">
        <v>1518322</v>
      </c>
      <c r="DJ65" s="43">
        <f>0+67</f>
        <v>67</v>
      </c>
      <c r="DK65" s="29">
        <f>0+145499</f>
        <v>145499</v>
      </c>
      <c r="DL65" s="43">
        <v>385354</v>
      </c>
      <c r="DM65" s="29">
        <v>77851814</v>
      </c>
      <c r="DN65" s="43">
        <v>4811</v>
      </c>
      <c r="DO65" s="29">
        <v>2066833</v>
      </c>
      <c r="DP65" s="43">
        <v>43</v>
      </c>
      <c r="DQ65" s="29">
        <v>266428</v>
      </c>
      <c r="DR65" s="43">
        <v>642</v>
      </c>
      <c r="DS65" s="29">
        <v>1864622</v>
      </c>
      <c r="DT65" s="43">
        <v>6507</v>
      </c>
      <c r="DU65" s="29">
        <v>3016818</v>
      </c>
      <c r="DV65" s="43">
        <v>1505</v>
      </c>
      <c r="DW65" s="29">
        <v>754068</v>
      </c>
      <c r="DX65" s="43">
        <v>264</v>
      </c>
      <c r="DY65" s="29">
        <v>235310</v>
      </c>
      <c r="DZ65" s="43">
        <v>7</v>
      </c>
      <c r="EA65" s="29">
        <v>3361</v>
      </c>
      <c r="EB65" s="43">
        <v>14441</v>
      </c>
      <c r="EC65" s="29">
        <v>23743665</v>
      </c>
      <c r="ED65" s="43">
        <v>142</v>
      </c>
      <c r="EE65" s="29">
        <v>115098</v>
      </c>
      <c r="EF65" s="43">
        <v>5</v>
      </c>
      <c r="EG65" s="29">
        <v>6145</v>
      </c>
    </row>
    <row r="66" spans="1:137" s="8" customFormat="1" ht="24" customHeight="1" x14ac:dyDescent="0.15">
      <c r="A66" s="11"/>
      <c r="B66" s="26">
        <v>2019</v>
      </c>
      <c r="C66" s="35" t="s">
        <v>86</v>
      </c>
      <c r="D66" s="49">
        <v>1079227</v>
      </c>
      <c r="E66" s="42">
        <v>238763279</v>
      </c>
      <c r="F66" s="33">
        <v>14678</v>
      </c>
      <c r="G66" s="29">
        <v>1127834</v>
      </c>
      <c r="H66" s="49">
        <v>202749</v>
      </c>
      <c r="I66" s="29">
        <v>6307489</v>
      </c>
      <c r="J66" s="49">
        <v>202063</v>
      </c>
      <c r="K66" s="30">
        <v>6273956</v>
      </c>
      <c r="L66" s="31">
        <v>686</v>
      </c>
      <c r="M66" s="30">
        <v>33533</v>
      </c>
      <c r="N66" s="49">
        <v>51380</v>
      </c>
      <c r="O66" s="29">
        <v>29892025</v>
      </c>
      <c r="P66" s="49">
        <v>3589</v>
      </c>
      <c r="Q66" s="29">
        <v>1360913</v>
      </c>
      <c r="R66" s="49">
        <v>38666</v>
      </c>
      <c r="S66" s="29">
        <v>8040473</v>
      </c>
      <c r="T66" s="49">
        <v>144012</v>
      </c>
      <c r="U66" s="29">
        <v>9708395</v>
      </c>
      <c r="V66" s="49">
        <v>6534</v>
      </c>
      <c r="W66" s="29">
        <v>320787</v>
      </c>
      <c r="X66" s="49">
        <v>32752</v>
      </c>
      <c r="Y66" s="29">
        <v>2992225</v>
      </c>
      <c r="Z66" s="49">
        <v>19374</v>
      </c>
      <c r="AA66" s="29">
        <v>607280</v>
      </c>
      <c r="AB66" s="49">
        <v>23120</v>
      </c>
      <c r="AC66" s="29">
        <v>7947352</v>
      </c>
      <c r="AD66" s="49">
        <v>1013</v>
      </c>
      <c r="AE66" s="29">
        <v>809785</v>
      </c>
      <c r="AF66" s="49">
        <v>23307</v>
      </c>
      <c r="AG66" s="29">
        <v>4812077</v>
      </c>
      <c r="AH66" s="49">
        <v>3239</v>
      </c>
      <c r="AI66" s="30">
        <v>770296</v>
      </c>
      <c r="AJ66" s="49">
        <v>1057</v>
      </c>
      <c r="AK66" s="30">
        <v>195469</v>
      </c>
      <c r="AL66" s="49">
        <v>434</v>
      </c>
      <c r="AM66" s="29">
        <v>24452</v>
      </c>
      <c r="AN66" s="49">
        <v>7389</v>
      </c>
      <c r="AO66" s="30">
        <v>578494</v>
      </c>
      <c r="AP66" s="49">
        <v>2107</v>
      </c>
      <c r="AQ66" s="30">
        <v>536176</v>
      </c>
      <c r="AR66" s="49">
        <v>3814</v>
      </c>
      <c r="AS66" s="30">
        <v>580856</v>
      </c>
      <c r="AT66" s="49">
        <v>144</v>
      </c>
      <c r="AU66" s="30">
        <v>180615</v>
      </c>
      <c r="AV66" s="49">
        <v>5123</v>
      </c>
      <c r="AW66" s="30">
        <v>1945720</v>
      </c>
      <c r="AX66" s="49">
        <v>34</v>
      </c>
      <c r="AY66" s="32">
        <v>80945</v>
      </c>
      <c r="AZ66" s="49">
        <v>538</v>
      </c>
      <c r="BA66" s="30">
        <v>1903926</v>
      </c>
      <c r="BB66" s="49">
        <v>181</v>
      </c>
      <c r="BC66" s="29">
        <v>345488</v>
      </c>
      <c r="BD66" s="49">
        <v>10873</v>
      </c>
      <c r="BE66" s="32">
        <v>2420942</v>
      </c>
      <c r="BF66" s="49">
        <v>279</v>
      </c>
      <c r="BG66" s="30">
        <v>14444</v>
      </c>
      <c r="BH66" s="49">
        <v>8672</v>
      </c>
      <c r="BI66" s="29">
        <v>794393</v>
      </c>
      <c r="BJ66" s="49">
        <v>515</v>
      </c>
      <c r="BK66" s="29">
        <v>756006</v>
      </c>
      <c r="BL66" s="49">
        <v>404</v>
      </c>
      <c r="BM66" s="30">
        <v>166265</v>
      </c>
      <c r="BN66" s="49">
        <v>504</v>
      </c>
      <c r="BO66" s="32">
        <v>167453</v>
      </c>
      <c r="BP66" s="49">
        <v>2247</v>
      </c>
      <c r="BQ66" s="32">
        <v>461576</v>
      </c>
      <c r="BR66" s="49">
        <v>11703</v>
      </c>
      <c r="BS66" s="29">
        <v>8637040</v>
      </c>
      <c r="BT66" s="49">
        <v>11158</v>
      </c>
      <c r="BU66" s="30">
        <v>8294442</v>
      </c>
      <c r="BV66" s="49">
        <v>5</v>
      </c>
      <c r="BW66" s="29">
        <v>1245</v>
      </c>
      <c r="BX66" s="49">
        <v>221</v>
      </c>
      <c r="BY66" s="29">
        <v>239255</v>
      </c>
      <c r="BZ66" s="49">
        <v>319</v>
      </c>
      <c r="CA66" s="29">
        <v>102098</v>
      </c>
      <c r="CB66" s="49">
        <v>23635</v>
      </c>
      <c r="CC66" s="29">
        <v>12340097</v>
      </c>
      <c r="CD66" s="49">
        <v>18145</v>
      </c>
      <c r="CE66" s="32">
        <v>9410007</v>
      </c>
      <c r="CF66" s="49">
        <v>5490</v>
      </c>
      <c r="CG66" s="30">
        <v>2930090</v>
      </c>
      <c r="CH66" s="49">
        <v>1932</v>
      </c>
      <c r="CI66" s="29">
        <v>9066169</v>
      </c>
      <c r="CJ66" s="49">
        <v>5258</v>
      </c>
      <c r="CK66" s="29">
        <v>8605000</v>
      </c>
      <c r="CL66" s="49">
        <v>192</v>
      </c>
      <c r="CM66" s="32">
        <v>480293</v>
      </c>
      <c r="CN66" s="49">
        <v>1156</v>
      </c>
      <c r="CO66" s="32">
        <v>6224176</v>
      </c>
      <c r="CP66" s="49">
        <v>184</v>
      </c>
      <c r="CQ66" s="32">
        <v>188639</v>
      </c>
      <c r="CR66" s="49">
        <v>679</v>
      </c>
      <c r="CS66" s="32">
        <v>773593</v>
      </c>
      <c r="CT66" s="33">
        <v>3047</v>
      </c>
      <c r="CU66" s="29">
        <v>938299</v>
      </c>
      <c r="CV66" s="49">
        <v>665</v>
      </c>
      <c r="CW66" s="29">
        <v>8378004</v>
      </c>
      <c r="CX66" s="49">
        <v>307</v>
      </c>
      <c r="CY66" s="32">
        <v>4828719</v>
      </c>
      <c r="CZ66" s="49">
        <v>358</v>
      </c>
      <c r="DA66" s="30">
        <v>3549285</v>
      </c>
      <c r="DB66" s="49">
        <v>1565</v>
      </c>
      <c r="DC66" s="29">
        <v>3049941</v>
      </c>
      <c r="DD66" s="49">
        <v>135</v>
      </c>
      <c r="DE66" s="29">
        <v>474029</v>
      </c>
      <c r="DF66" s="49">
        <v>976</v>
      </c>
      <c r="DG66" s="29">
        <v>1263341</v>
      </c>
      <c r="DH66" s="49">
        <v>403</v>
      </c>
      <c r="DI66" s="29">
        <v>1180986</v>
      </c>
      <c r="DJ66" s="49">
        <v>51</v>
      </c>
      <c r="DK66" s="29">
        <v>131584</v>
      </c>
      <c r="DL66" s="49">
        <v>391604</v>
      </c>
      <c r="DM66" s="29">
        <v>74531765</v>
      </c>
      <c r="DN66" s="49">
        <v>4801</v>
      </c>
      <c r="DO66" s="29">
        <v>1983727</v>
      </c>
      <c r="DP66" s="49">
        <v>44</v>
      </c>
      <c r="DQ66" s="29">
        <v>252286</v>
      </c>
      <c r="DR66" s="49">
        <v>757</v>
      </c>
      <c r="DS66" s="29">
        <v>1864675</v>
      </c>
      <c r="DT66" s="49">
        <v>6042</v>
      </c>
      <c r="DU66" s="29">
        <v>2882311</v>
      </c>
      <c r="DV66" s="49">
        <v>1488</v>
      </c>
      <c r="DW66" s="29">
        <v>703079</v>
      </c>
      <c r="DX66" s="49">
        <v>281</v>
      </c>
      <c r="DY66" s="29">
        <v>178654</v>
      </c>
      <c r="DZ66" s="49">
        <v>6</v>
      </c>
      <c r="EA66" s="29">
        <v>3675</v>
      </c>
      <c r="EB66" s="49">
        <v>12908</v>
      </c>
      <c r="EC66" s="29">
        <v>21958452</v>
      </c>
      <c r="ED66" s="49">
        <v>104</v>
      </c>
      <c r="EE66" s="29">
        <v>97081</v>
      </c>
      <c r="EF66" s="49">
        <v>6</v>
      </c>
      <c r="EG66" s="29">
        <v>3481</v>
      </c>
    </row>
    <row r="67" spans="1:137" s="8" customFormat="1" ht="24" customHeight="1" x14ac:dyDescent="0.15">
      <c r="A67" s="11"/>
      <c r="B67" s="26">
        <v>2020</v>
      </c>
      <c r="C67" s="35">
        <v>2</v>
      </c>
      <c r="D67" s="50">
        <v>1143996</v>
      </c>
      <c r="E67" s="42">
        <v>202723299</v>
      </c>
      <c r="F67" s="33">
        <v>14335</v>
      </c>
      <c r="G67" s="29">
        <v>1244717</v>
      </c>
      <c r="H67" s="50">
        <v>236103</v>
      </c>
      <c r="I67" s="29">
        <v>7391922</v>
      </c>
      <c r="J67" s="50">
        <v>235680</v>
      </c>
      <c r="K67" s="30">
        <v>7387622</v>
      </c>
      <c r="L67" s="31">
        <v>423</v>
      </c>
      <c r="M67" s="30">
        <v>4299</v>
      </c>
      <c r="N67" s="50">
        <v>50907</v>
      </c>
      <c r="O67" s="29">
        <v>36396039</v>
      </c>
      <c r="P67" s="50">
        <v>6920</v>
      </c>
      <c r="Q67" s="29">
        <v>2771190</v>
      </c>
      <c r="R67" s="50">
        <v>44570</v>
      </c>
      <c r="S67" s="29">
        <v>7463048</v>
      </c>
      <c r="T67" s="50">
        <v>154144</v>
      </c>
      <c r="U67" s="29">
        <v>7955556</v>
      </c>
      <c r="V67" s="50">
        <v>3489</v>
      </c>
      <c r="W67" s="29">
        <v>213878</v>
      </c>
      <c r="X67" s="50">
        <v>39346</v>
      </c>
      <c r="Y67" s="29">
        <v>2479687</v>
      </c>
      <c r="Z67" s="50">
        <v>20192</v>
      </c>
      <c r="AA67" s="29">
        <v>778854</v>
      </c>
      <c r="AB67" s="50">
        <v>11746</v>
      </c>
      <c r="AC67" s="29">
        <v>6338829</v>
      </c>
      <c r="AD67" s="50">
        <v>881</v>
      </c>
      <c r="AE67" s="29">
        <v>604451</v>
      </c>
      <c r="AF67" s="50">
        <v>22904</v>
      </c>
      <c r="AG67" s="29">
        <v>4453971</v>
      </c>
      <c r="AH67" s="50">
        <v>2937</v>
      </c>
      <c r="AI67" s="30">
        <v>721564</v>
      </c>
      <c r="AJ67" s="50">
        <v>1395</v>
      </c>
      <c r="AK67" s="30">
        <v>225105</v>
      </c>
      <c r="AL67" s="50">
        <v>379</v>
      </c>
      <c r="AM67" s="29">
        <v>20404</v>
      </c>
      <c r="AN67" s="50">
        <v>7028</v>
      </c>
      <c r="AO67" s="30">
        <v>457358</v>
      </c>
      <c r="AP67" s="50">
        <v>1811</v>
      </c>
      <c r="AQ67" s="30">
        <v>460586</v>
      </c>
      <c r="AR67" s="50">
        <v>4692</v>
      </c>
      <c r="AS67" s="30">
        <v>642417</v>
      </c>
      <c r="AT67" s="50">
        <v>115</v>
      </c>
      <c r="AU67" s="30">
        <v>124344</v>
      </c>
      <c r="AV67" s="50">
        <v>4547</v>
      </c>
      <c r="AW67" s="30">
        <v>1802194</v>
      </c>
      <c r="AX67" s="50">
        <v>38</v>
      </c>
      <c r="AY67" s="32">
        <v>81634</v>
      </c>
      <c r="AZ67" s="50">
        <v>438</v>
      </c>
      <c r="BA67" s="30">
        <v>1532770</v>
      </c>
      <c r="BB67" s="50">
        <v>318</v>
      </c>
      <c r="BC67" s="29">
        <v>551216</v>
      </c>
      <c r="BD67" s="50">
        <v>15457</v>
      </c>
      <c r="BE67" s="32">
        <v>1997974</v>
      </c>
      <c r="BF67" s="50">
        <v>169</v>
      </c>
      <c r="BG67" s="30">
        <v>9930</v>
      </c>
      <c r="BH67" s="50">
        <v>5178</v>
      </c>
      <c r="BI67" s="29">
        <v>805541</v>
      </c>
      <c r="BJ67" s="50">
        <v>301</v>
      </c>
      <c r="BK67" s="29">
        <v>717771</v>
      </c>
      <c r="BL67" s="50">
        <v>165</v>
      </c>
      <c r="BM67" s="30">
        <v>119691</v>
      </c>
      <c r="BN67" s="50">
        <v>439</v>
      </c>
      <c r="BO67" s="32">
        <v>97483</v>
      </c>
      <c r="BP67" s="50">
        <v>2087</v>
      </c>
      <c r="BQ67" s="32">
        <v>340465</v>
      </c>
      <c r="BR67" s="50">
        <v>7211</v>
      </c>
      <c r="BS67" s="29">
        <v>4305902</v>
      </c>
      <c r="BT67" s="50">
        <v>6251</v>
      </c>
      <c r="BU67" s="30">
        <v>3840635</v>
      </c>
      <c r="BV67" s="50">
        <v>442</v>
      </c>
      <c r="BW67" s="29">
        <v>158817</v>
      </c>
      <c r="BX67" s="50">
        <v>240</v>
      </c>
      <c r="BY67" s="29">
        <v>229111</v>
      </c>
      <c r="BZ67" s="50">
        <v>278</v>
      </c>
      <c r="CA67" s="29">
        <v>77339</v>
      </c>
      <c r="CB67" s="50">
        <v>20874</v>
      </c>
      <c r="CC67" s="29">
        <v>9895405</v>
      </c>
      <c r="CD67" s="50">
        <v>15255</v>
      </c>
      <c r="CE67" s="32">
        <v>7431403</v>
      </c>
      <c r="CF67" s="50">
        <v>5619</v>
      </c>
      <c r="CG67" s="30">
        <v>2464002</v>
      </c>
      <c r="CH67" s="50">
        <v>1768</v>
      </c>
      <c r="CI67" s="29">
        <v>6272395</v>
      </c>
      <c r="CJ67" s="50">
        <v>4146</v>
      </c>
      <c r="CK67" s="29">
        <v>6924044</v>
      </c>
      <c r="CL67" s="50">
        <v>205</v>
      </c>
      <c r="CM67" s="32">
        <v>447321</v>
      </c>
      <c r="CN67" s="50">
        <v>1045</v>
      </c>
      <c r="CO67" s="32">
        <v>5301434</v>
      </c>
      <c r="CP67" s="50">
        <v>183</v>
      </c>
      <c r="CQ67" s="32">
        <v>153296</v>
      </c>
      <c r="CR67" s="50">
        <v>183</v>
      </c>
      <c r="CS67" s="32">
        <v>209328</v>
      </c>
      <c r="CT67" s="33">
        <v>2531</v>
      </c>
      <c r="CU67" s="29">
        <v>812665</v>
      </c>
      <c r="CV67" s="50">
        <v>582</v>
      </c>
      <c r="CW67" s="29">
        <v>7087850</v>
      </c>
      <c r="CX67" s="50">
        <v>281</v>
      </c>
      <c r="CY67" s="32">
        <v>4343605</v>
      </c>
      <c r="CZ67" s="50">
        <v>302</v>
      </c>
      <c r="DA67" s="30">
        <v>2744245</v>
      </c>
      <c r="DB67" s="50">
        <v>1402</v>
      </c>
      <c r="DC67" s="29">
        <v>2642272</v>
      </c>
      <c r="DD67" s="50">
        <v>123</v>
      </c>
      <c r="DE67" s="29">
        <v>480886</v>
      </c>
      <c r="DF67" s="50">
        <v>791</v>
      </c>
      <c r="DG67" s="29">
        <v>1009019</v>
      </c>
      <c r="DH67" s="50">
        <v>413</v>
      </c>
      <c r="DI67" s="29">
        <v>1018479</v>
      </c>
      <c r="DJ67" s="50">
        <v>74</v>
      </c>
      <c r="DK67" s="29">
        <v>133888</v>
      </c>
      <c r="DL67" s="50">
        <v>420105</v>
      </c>
      <c r="DM67" s="29">
        <v>50278130</v>
      </c>
      <c r="DN67" s="50">
        <v>4481</v>
      </c>
      <c r="DO67" s="29">
        <v>1585029</v>
      </c>
      <c r="DP67" s="50">
        <v>41</v>
      </c>
      <c r="DQ67" s="29">
        <v>217342</v>
      </c>
      <c r="DR67" s="50">
        <v>705</v>
      </c>
      <c r="DS67" s="29">
        <v>1554965</v>
      </c>
      <c r="DT67" s="50">
        <v>6526</v>
      </c>
      <c r="DU67" s="29">
        <v>2318939</v>
      </c>
      <c r="DV67" s="50">
        <v>1805</v>
      </c>
      <c r="DW67" s="29">
        <v>929536</v>
      </c>
      <c r="DX67" s="50">
        <v>197</v>
      </c>
      <c r="DY67" s="29">
        <v>109714</v>
      </c>
      <c r="DZ67" s="50">
        <v>6</v>
      </c>
      <c r="EA67" s="29">
        <v>3580</v>
      </c>
      <c r="EB67" s="50">
        <v>12892</v>
      </c>
      <c r="EC67" s="29">
        <v>21238847</v>
      </c>
      <c r="ED67" s="50">
        <v>161</v>
      </c>
      <c r="EE67" s="29">
        <v>106819</v>
      </c>
      <c r="EF67" s="50">
        <v>9</v>
      </c>
      <c r="EG67" s="29">
        <v>3997</v>
      </c>
    </row>
    <row r="68" spans="1:137" s="8" customFormat="1" ht="24" customHeight="1" x14ac:dyDescent="0.15">
      <c r="A68" s="11"/>
      <c r="B68" s="26">
        <v>2021</v>
      </c>
      <c r="C68" s="27">
        <v>3</v>
      </c>
      <c r="D68" s="73">
        <v>1176879</v>
      </c>
      <c r="E68" s="75">
        <v>258610770</v>
      </c>
      <c r="F68" s="76">
        <v>14062</v>
      </c>
      <c r="G68" s="74">
        <v>1542968</v>
      </c>
      <c r="H68" s="73">
        <v>247347</v>
      </c>
      <c r="I68" s="74">
        <v>7736387</v>
      </c>
      <c r="J68" s="73">
        <v>247313</v>
      </c>
      <c r="K68" s="77">
        <v>7736039</v>
      </c>
      <c r="L68" s="78">
        <v>33</v>
      </c>
      <c r="M68" s="77">
        <v>348</v>
      </c>
      <c r="N68" s="73">
        <v>53651</v>
      </c>
      <c r="O68" s="74">
        <v>45638635</v>
      </c>
      <c r="P68" s="73">
        <v>2898</v>
      </c>
      <c r="Q68" s="74">
        <v>1191333</v>
      </c>
      <c r="R68" s="73">
        <v>44339</v>
      </c>
      <c r="S68" s="74">
        <v>8014979</v>
      </c>
      <c r="T68" s="73">
        <v>162085</v>
      </c>
      <c r="U68" s="74">
        <v>8370632</v>
      </c>
      <c r="V68" s="73">
        <v>2992</v>
      </c>
      <c r="W68" s="74">
        <v>307449</v>
      </c>
      <c r="X68" s="73">
        <v>43940</v>
      </c>
      <c r="Y68" s="74">
        <v>3081818</v>
      </c>
      <c r="Z68" s="73">
        <v>29374</v>
      </c>
      <c r="AA68" s="74">
        <v>1193201</v>
      </c>
      <c r="AB68" s="73">
        <v>12203</v>
      </c>
      <c r="AC68" s="74">
        <v>7244454</v>
      </c>
      <c r="AD68" s="73">
        <v>812</v>
      </c>
      <c r="AE68" s="74">
        <v>584196</v>
      </c>
      <c r="AF68" s="73">
        <v>19988</v>
      </c>
      <c r="AG68" s="74">
        <v>3814776</v>
      </c>
      <c r="AH68" s="73">
        <v>2573</v>
      </c>
      <c r="AI68" s="79">
        <v>611386</v>
      </c>
      <c r="AJ68" s="73">
        <v>1463</v>
      </c>
      <c r="AK68" s="77">
        <v>206905</v>
      </c>
      <c r="AL68" s="73">
        <v>419</v>
      </c>
      <c r="AM68" s="74">
        <v>19171</v>
      </c>
      <c r="AN68" s="73">
        <v>5866</v>
      </c>
      <c r="AO68" s="77">
        <v>351297</v>
      </c>
      <c r="AP68" s="73">
        <v>1567</v>
      </c>
      <c r="AQ68" s="77">
        <v>384416</v>
      </c>
      <c r="AR68" s="73">
        <v>3831</v>
      </c>
      <c r="AS68" s="79">
        <v>527586</v>
      </c>
      <c r="AT68" s="73">
        <v>129</v>
      </c>
      <c r="AU68" s="77">
        <v>125019</v>
      </c>
      <c r="AV68" s="73">
        <v>4140</v>
      </c>
      <c r="AW68" s="77">
        <v>1588995</v>
      </c>
      <c r="AX68" s="73">
        <v>33</v>
      </c>
      <c r="AY68" s="79">
        <v>69664</v>
      </c>
      <c r="AZ68" s="73">
        <v>445</v>
      </c>
      <c r="BA68" s="77">
        <v>1634096</v>
      </c>
      <c r="BB68" s="73">
        <v>315</v>
      </c>
      <c r="BC68" s="74">
        <v>560868</v>
      </c>
      <c r="BD68" s="73">
        <v>14077</v>
      </c>
      <c r="BE68" s="79">
        <v>2419998</v>
      </c>
      <c r="BF68" s="73">
        <v>180</v>
      </c>
      <c r="BG68" s="79">
        <v>9792</v>
      </c>
      <c r="BH68" s="73">
        <v>650</v>
      </c>
      <c r="BI68" s="74">
        <v>243388</v>
      </c>
      <c r="BJ68" s="73">
        <v>172</v>
      </c>
      <c r="BK68" s="74">
        <v>672602</v>
      </c>
      <c r="BL68" s="73">
        <v>149</v>
      </c>
      <c r="BM68" s="77">
        <v>124849</v>
      </c>
      <c r="BN68" s="73">
        <v>205</v>
      </c>
      <c r="BO68" s="79">
        <v>55921</v>
      </c>
      <c r="BP68" s="73">
        <v>2019</v>
      </c>
      <c r="BQ68" s="79">
        <v>326808</v>
      </c>
      <c r="BR68" s="73">
        <v>7596</v>
      </c>
      <c r="BS68" s="74">
        <v>4800397</v>
      </c>
      <c r="BT68" s="73">
        <v>6814</v>
      </c>
      <c r="BU68" s="77">
        <v>4355100</v>
      </c>
      <c r="BV68" s="73">
        <v>343</v>
      </c>
      <c r="BW68" s="74">
        <v>155715</v>
      </c>
      <c r="BX68" s="73">
        <v>245</v>
      </c>
      <c r="BY68" s="74">
        <v>237572</v>
      </c>
      <c r="BZ68" s="73">
        <v>193</v>
      </c>
      <c r="CA68" s="74">
        <v>52010</v>
      </c>
      <c r="CB68" s="73">
        <v>17642</v>
      </c>
      <c r="CC68" s="74">
        <v>11174164</v>
      </c>
      <c r="CD68" s="73">
        <v>12964</v>
      </c>
      <c r="CE68" s="79">
        <v>8369702</v>
      </c>
      <c r="CF68" s="73">
        <v>4678</v>
      </c>
      <c r="CG68" s="77">
        <v>2804462</v>
      </c>
      <c r="CH68" s="73">
        <v>1780</v>
      </c>
      <c r="CI68" s="74">
        <v>8672100</v>
      </c>
      <c r="CJ68" s="73">
        <v>4721</v>
      </c>
      <c r="CK68" s="74">
        <v>9475046</v>
      </c>
      <c r="CL68" s="73">
        <v>425</v>
      </c>
      <c r="CM68" s="79">
        <v>1514051</v>
      </c>
      <c r="CN68" s="73">
        <v>1336</v>
      </c>
      <c r="CO68" s="79">
        <v>6710621</v>
      </c>
      <c r="CP68" s="73">
        <v>183</v>
      </c>
      <c r="CQ68" s="79">
        <v>142849</v>
      </c>
      <c r="CR68" s="73">
        <v>92</v>
      </c>
      <c r="CS68" s="79">
        <v>205222</v>
      </c>
      <c r="CT68" s="76">
        <v>2685</v>
      </c>
      <c r="CU68" s="74">
        <v>902303</v>
      </c>
      <c r="CV68" s="73">
        <v>573</v>
      </c>
      <c r="CW68" s="74">
        <v>7904024</v>
      </c>
      <c r="CX68" s="73">
        <v>241</v>
      </c>
      <c r="CY68" s="79">
        <v>4497329</v>
      </c>
      <c r="CZ68" s="73">
        <v>332</v>
      </c>
      <c r="DA68" s="77">
        <v>3406695</v>
      </c>
      <c r="DB68" s="73">
        <v>1192</v>
      </c>
      <c r="DC68" s="74">
        <v>2597345</v>
      </c>
      <c r="DD68" s="73">
        <v>131</v>
      </c>
      <c r="DE68" s="74">
        <v>529928</v>
      </c>
      <c r="DF68" s="73">
        <v>661</v>
      </c>
      <c r="DG68" s="74">
        <v>938539</v>
      </c>
      <c r="DH68" s="73">
        <v>330</v>
      </c>
      <c r="DI68" s="74">
        <v>984467</v>
      </c>
      <c r="DJ68" s="73">
        <v>70</v>
      </c>
      <c r="DK68" s="74">
        <v>144411</v>
      </c>
      <c r="DL68" s="73">
        <v>443079</v>
      </c>
      <c r="DM68" s="74">
        <v>91406636</v>
      </c>
      <c r="DN68" s="73">
        <v>4752</v>
      </c>
      <c r="DO68" s="74">
        <v>1981273</v>
      </c>
      <c r="DP68" s="73">
        <v>75</v>
      </c>
      <c r="DQ68" s="74">
        <v>390761</v>
      </c>
      <c r="DR68" s="73">
        <v>765</v>
      </c>
      <c r="DS68" s="74">
        <v>1702577</v>
      </c>
      <c r="DT68" s="73">
        <v>5613</v>
      </c>
      <c r="DU68" s="74">
        <v>1862627</v>
      </c>
      <c r="DV68" s="73">
        <v>1869</v>
      </c>
      <c r="DW68" s="74">
        <v>1187140</v>
      </c>
      <c r="DX68" s="73">
        <v>222</v>
      </c>
      <c r="DY68" s="74">
        <v>126495</v>
      </c>
      <c r="DZ68" s="73">
        <v>6</v>
      </c>
      <c r="EA68" s="74">
        <v>3346</v>
      </c>
      <c r="EB68" s="73">
        <v>12442</v>
      </c>
      <c r="EC68" s="74">
        <v>17618673</v>
      </c>
      <c r="ED68" s="73">
        <v>167</v>
      </c>
      <c r="EE68" s="74">
        <v>104564</v>
      </c>
      <c r="EF68" s="73">
        <v>13</v>
      </c>
      <c r="EG68" s="74">
        <v>10372</v>
      </c>
    </row>
    <row r="69" spans="1:137" s="8" customFormat="1" ht="24" customHeight="1" x14ac:dyDescent="0.15">
      <c r="A69" s="11"/>
      <c r="B69" s="54">
        <v>2022</v>
      </c>
      <c r="C69" s="53">
        <v>4</v>
      </c>
      <c r="D69" s="66">
        <v>1150923</v>
      </c>
      <c r="E69" s="67">
        <v>318219525</v>
      </c>
      <c r="F69" s="68">
        <v>20306</v>
      </c>
      <c r="G69" s="69">
        <v>2903911</v>
      </c>
      <c r="H69" s="66">
        <v>239723</v>
      </c>
      <c r="I69" s="69">
        <v>11021422</v>
      </c>
      <c r="J69" s="66">
        <v>239483</v>
      </c>
      <c r="K69" s="70">
        <v>11018521</v>
      </c>
      <c r="L69" s="71">
        <v>240</v>
      </c>
      <c r="M69" s="70">
        <v>2901</v>
      </c>
      <c r="N69" s="66">
        <v>83772</v>
      </c>
      <c r="O69" s="69">
        <v>64932502</v>
      </c>
      <c r="P69" s="66">
        <v>2918</v>
      </c>
      <c r="Q69" s="69">
        <v>1380480</v>
      </c>
      <c r="R69" s="66">
        <v>44979</v>
      </c>
      <c r="S69" s="69">
        <v>9561439</v>
      </c>
      <c r="T69" s="66">
        <v>139075</v>
      </c>
      <c r="U69" s="69">
        <v>9545857</v>
      </c>
      <c r="V69" s="66">
        <v>5155</v>
      </c>
      <c r="W69" s="69">
        <v>376156</v>
      </c>
      <c r="X69" s="66">
        <v>33553</v>
      </c>
      <c r="Y69" s="69">
        <v>2689504</v>
      </c>
      <c r="Z69" s="66">
        <v>24088</v>
      </c>
      <c r="AA69" s="69">
        <v>1523598</v>
      </c>
      <c r="AB69" s="66">
        <v>10992</v>
      </c>
      <c r="AC69" s="69">
        <v>5795978</v>
      </c>
      <c r="AD69" s="66">
        <v>853</v>
      </c>
      <c r="AE69" s="69">
        <v>647131</v>
      </c>
      <c r="AF69" s="66">
        <v>20685</v>
      </c>
      <c r="AG69" s="69">
        <v>4053285</v>
      </c>
      <c r="AH69" s="66">
        <v>2529</v>
      </c>
      <c r="AI69" s="70">
        <v>677548</v>
      </c>
      <c r="AJ69" s="66">
        <v>1152</v>
      </c>
      <c r="AK69" s="70">
        <v>154533</v>
      </c>
      <c r="AL69" s="66">
        <v>380</v>
      </c>
      <c r="AM69" s="69">
        <v>16291</v>
      </c>
      <c r="AN69" s="66">
        <v>7152</v>
      </c>
      <c r="AO69" s="70">
        <v>430505</v>
      </c>
      <c r="AP69" s="66">
        <v>1815</v>
      </c>
      <c r="AQ69" s="70">
        <v>407542</v>
      </c>
      <c r="AR69" s="66">
        <v>3547</v>
      </c>
      <c r="AS69" s="70">
        <v>591024</v>
      </c>
      <c r="AT69" s="66">
        <v>163</v>
      </c>
      <c r="AU69" s="70">
        <v>176128</v>
      </c>
      <c r="AV69" s="66">
        <v>3947</v>
      </c>
      <c r="AW69" s="70">
        <v>1599714</v>
      </c>
      <c r="AX69" s="66">
        <v>32</v>
      </c>
      <c r="AY69" s="72">
        <v>72733</v>
      </c>
      <c r="AZ69" s="66">
        <v>576</v>
      </c>
      <c r="BA69" s="70">
        <v>1974924</v>
      </c>
      <c r="BB69" s="66">
        <v>302</v>
      </c>
      <c r="BC69" s="69">
        <v>744113</v>
      </c>
      <c r="BD69" s="66">
        <v>9590</v>
      </c>
      <c r="BE69" s="72">
        <v>3182869</v>
      </c>
      <c r="BF69" s="66">
        <v>167</v>
      </c>
      <c r="BG69" s="70">
        <v>7386</v>
      </c>
      <c r="BH69" s="66">
        <v>746</v>
      </c>
      <c r="BI69" s="69">
        <v>77252</v>
      </c>
      <c r="BJ69" s="66">
        <v>192</v>
      </c>
      <c r="BK69" s="69">
        <v>815029</v>
      </c>
      <c r="BL69" s="66">
        <v>218</v>
      </c>
      <c r="BM69" s="70">
        <v>176225</v>
      </c>
      <c r="BN69" s="66">
        <v>193</v>
      </c>
      <c r="BO69" s="72">
        <v>62623</v>
      </c>
      <c r="BP69" s="66">
        <v>1883</v>
      </c>
      <c r="BQ69" s="72">
        <v>294995</v>
      </c>
      <c r="BR69" s="66">
        <v>7454</v>
      </c>
      <c r="BS69" s="69">
        <v>6339660</v>
      </c>
      <c r="BT69" s="66">
        <v>6386</v>
      </c>
      <c r="BU69" s="70">
        <v>5453154</v>
      </c>
      <c r="BV69" s="66">
        <v>428</v>
      </c>
      <c r="BW69" s="69">
        <v>421309</v>
      </c>
      <c r="BX69" s="66">
        <v>390</v>
      </c>
      <c r="BY69" s="69">
        <v>410326</v>
      </c>
      <c r="BZ69" s="66">
        <v>250</v>
      </c>
      <c r="CA69" s="69">
        <v>54871</v>
      </c>
      <c r="CB69" s="66">
        <v>13911</v>
      </c>
      <c r="CC69" s="69">
        <v>12037014</v>
      </c>
      <c r="CD69" s="66">
        <v>10595</v>
      </c>
      <c r="CE69" s="72">
        <v>9309782</v>
      </c>
      <c r="CF69" s="66">
        <v>3316</v>
      </c>
      <c r="CG69" s="70">
        <v>2727232</v>
      </c>
      <c r="CH69" s="66">
        <v>1738</v>
      </c>
      <c r="CI69" s="69">
        <v>9046552</v>
      </c>
      <c r="CJ69" s="66">
        <v>5107</v>
      </c>
      <c r="CK69" s="69">
        <v>9603370</v>
      </c>
      <c r="CL69" s="66">
        <v>292</v>
      </c>
      <c r="CM69" s="72">
        <v>941604</v>
      </c>
      <c r="CN69" s="66">
        <v>1548</v>
      </c>
      <c r="CO69" s="72">
        <v>7255458</v>
      </c>
      <c r="CP69" s="66">
        <v>262</v>
      </c>
      <c r="CQ69" s="72">
        <v>199193</v>
      </c>
      <c r="CR69" s="66">
        <v>91</v>
      </c>
      <c r="CS69" s="72">
        <v>199989</v>
      </c>
      <c r="CT69" s="68">
        <v>2914</v>
      </c>
      <c r="CU69" s="69">
        <v>1007126</v>
      </c>
      <c r="CV69" s="66">
        <v>534</v>
      </c>
      <c r="CW69" s="69">
        <v>8730866</v>
      </c>
      <c r="CX69" s="66">
        <v>214</v>
      </c>
      <c r="CY69" s="72">
        <v>4750572</v>
      </c>
      <c r="CZ69" s="66">
        <v>320</v>
      </c>
      <c r="DA69" s="70">
        <v>3980294</v>
      </c>
      <c r="DB69" s="66">
        <v>963</v>
      </c>
      <c r="DC69" s="69">
        <v>2800476</v>
      </c>
      <c r="DD69" s="66">
        <v>151</v>
      </c>
      <c r="DE69" s="69">
        <v>635902</v>
      </c>
      <c r="DF69" s="66">
        <v>465</v>
      </c>
      <c r="DG69" s="69">
        <v>956284</v>
      </c>
      <c r="DH69" s="66">
        <v>261</v>
      </c>
      <c r="DI69" s="69">
        <v>982030</v>
      </c>
      <c r="DJ69" s="66">
        <v>86</v>
      </c>
      <c r="DK69" s="69">
        <v>226260</v>
      </c>
      <c r="DL69" s="66">
        <v>436065</v>
      </c>
      <c r="DM69" s="69">
        <v>118914150</v>
      </c>
      <c r="DN69" s="66">
        <v>4378</v>
      </c>
      <c r="DO69" s="69">
        <v>2217659</v>
      </c>
      <c r="DP69" s="66">
        <v>72</v>
      </c>
      <c r="DQ69" s="69">
        <v>387480</v>
      </c>
      <c r="DR69" s="66">
        <v>805</v>
      </c>
      <c r="DS69" s="69">
        <v>1963870</v>
      </c>
      <c r="DT69" s="66">
        <v>4782</v>
      </c>
      <c r="DU69" s="69">
        <v>1912885</v>
      </c>
      <c r="DV69" s="66">
        <v>1728</v>
      </c>
      <c r="DW69" s="69">
        <v>1345633</v>
      </c>
      <c r="DX69" s="66">
        <v>208</v>
      </c>
      <c r="DY69" s="69">
        <v>184022</v>
      </c>
      <c r="DZ69" s="66">
        <v>7</v>
      </c>
      <c r="EA69" s="69">
        <v>3681</v>
      </c>
      <c r="EB69" s="66">
        <v>11106</v>
      </c>
      <c r="EC69" s="69">
        <v>17873047</v>
      </c>
      <c r="ED69" s="66">
        <v>110</v>
      </c>
      <c r="EE69" s="69">
        <v>71972</v>
      </c>
      <c r="EF69" s="66">
        <v>7</v>
      </c>
      <c r="EG69" s="69">
        <v>7626</v>
      </c>
    </row>
    <row r="70" spans="1:137" s="65" customFormat="1" ht="23.25" customHeight="1" x14ac:dyDescent="0.15">
      <c r="A70" s="55"/>
      <c r="B70" s="56">
        <v>2023</v>
      </c>
      <c r="C70" s="57">
        <v>5</v>
      </c>
      <c r="D70" s="58">
        <v>1134915</v>
      </c>
      <c r="E70" s="59">
        <v>291611047</v>
      </c>
      <c r="F70" s="60">
        <v>18198</v>
      </c>
      <c r="G70" s="61">
        <v>3014273</v>
      </c>
      <c r="H70" s="58">
        <f>J70+L70</f>
        <v>288614</v>
      </c>
      <c r="I70" s="61">
        <f>K70+M70</f>
        <v>18290701</v>
      </c>
      <c r="J70" s="58">
        <v>288503</v>
      </c>
      <c r="K70" s="62">
        <v>18287864</v>
      </c>
      <c r="L70" s="63">
        <v>111</v>
      </c>
      <c r="M70" s="62">
        <v>2837</v>
      </c>
      <c r="N70" s="58">
        <v>58369</v>
      </c>
      <c r="O70" s="61">
        <v>38860900</v>
      </c>
      <c r="P70" s="58">
        <v>2450</v>
      </c>
      <c r="Q70" s="61">
        <v>1228912</v>
      </c>
      <c r="R70" s="58">
        <v>41451</v>
      </c>
      <c r="S70" s="61">
        <v>10144463</v>
      </c>
      <c r="T70" s="58">
        <v>111407</v>
      </c>
      <c r="U70" s="61">
        <v>8504319</v>
      </c>
      <c r="V70" s="58">
        <v>9076</v>
      </c>
      <c r="W70" s="61">
        <v>391276</v>
      </c>
      <c r="X70" s="58">
        <v>31085</v>
      </c>
      <c r="Y70" s="61">
        <v>3894453</v>
      </c>
      <c r="Z70" s="58">
        <v>18238</v>
      </c>
      <c r="AA70" s="61">
        <v>1489599</v>
      </c>
      <c r="AB70" s="58">
        <v>15161</v>
      </c>
      <c r="AC70" s="61">
        <v>5842650</v>
      </c>
      <c r="AD70" s="58">
        <v>1050</v>
      </c>
      <c r="AE70" s="61">
        <v>803498</v>
      </c>
      <c r="AF70" s="58">
        <f>AH70+AJ70+AL70+AN70+AP70+AR70+AT70+AV70</f>
        <v>17608</v>
      </c>
      <c r="AG70" s="61">
        <f>AI70+AK70+AM70+AO70+AQ70+AS70+AU70+AW70</f>
        <v>4279550</v>
      </c>
      <c r="AH70" s="58">
        <v>2137</v>
      </c>
      <c r="AI70" s="62">
        <v>671787</v>
      </c>
      <c r="AJ70" s="58">
        <v>1167</v>
      </c>
      <c r="AK70" s="62">
        <v>201537</v>
      </c>
      <c r="AL70" s="58">
        <v>333</v>
      </c>
      <c r="AM70" s="61">
        <v>17738</v>
      </c>
      <c r="AN70" s="58">
        <v>4454</v>
      </c>
      <c r="AO70" s="62">
        <v>465688</v>
      </c>
      <c r="AP70" s="58">
        <v>1983</v>
      </c>
      <c r="AQ70" s="62">
        <v>487576</v>
      </c>
      <c r="AR70" s="58">
        <v>3196</v>
      </c>
      <c r="AS70" s="62">
        <v>591882</v>
      </c>
      <c r="AT70" s="58">
        <v>184</v>
      </c>
      <c r="AU70" s="62">
        <v>216491</v>
      </c>
      <c r="AV70" s="58">
        <v>4154</v>
      </c>
      <c r="AW70" s="62">
        <v>1626851</v>
      </c>
      <c r="AX70" s="58">
        <v>34</v>
      </c>
      <c r="AY70" s="64">
        <v>93320</v>
      </c>
      <c r="AZ70" s="58">
        <v>606</v>
      </c>
      <c r="BA70" s="62">
        <v>2207616</v>
      </c>
      <c r="BB70" s="58">
        <v>380</v>
      </c>
      <c r="BC70" s="61">
        <v>806193</v>
      </c>
      <c r="BD70" s="58">
        <v>13886</v>
      </c>
      <c r="BE70" s="64">
        <v>3782903</v>
      </c>
      <c r="BF70" s="58">
        <v>117</v>
      </c>
      <c r="BG70" s="62">
        <v>5595</v>
      </c>
      <c r="BH70" s="58">
        <v>307</v>
      </c>
      <c r="BI70" s="61">
        <v>14768</v>
      </c>
      <c r="BJ70" s="58">
        <v>116</v>
      </c>
      <c r="BK70" s="61">
        <v>355234</v>
      </c>
      <c r="BL70" s="58">
        <v>156</v>
      </c>
      <c r="BM70" s="62">
        <v>166508</v>
      </c>
      <c r="BN70" s="58">
        <v>170</v>
      </c>
      <c r="BO70" s="64">
        <v>61767</v>
      </c>
      <c r="BP70" s="58">
        <v>1844</v>
      </c>
      <c r="BQ70" s="64">
        <v>325688</v>
      </c>
      <c r="BR70" s="58">
        <f>BT70+BV70+BX70+BZ70</f>
        <v>4970</v>
      </c>
      <c r="BS70" s="61">
        <f>BU70+BW70+BY70+CA70</f>
        <v>5065382</v>
      </c>
      <c r="BT70" s="58">
        <v>3778</v>
      </c>
      <c r="BU70" s="62">
        <v>4261644</v>
      </c>
      <c r="BV70" s="58">
        <v>274</v>
      </c>
      <c r="BW70" s="61">
        <v>270883</v>
      </c>
      <c r="BX70" s="58">
        <v>370</v>
      </c>
      <c r="BY70" s="61">
        <v>441505</v>
      </c>
      <c r="BZ70" s="58">
        <v>548</v>
      </c>
      <c r="CA70" s="61">
        <v>91350</v>
      </c>
      <c r="CB70" s="58">
        <f>CD70+CF70</f>
        <v>14162</v>
      </c>
      <c r="CC70" s="61">
        <f>CE70+CG70</f>
        <v>14601352</v>
      </c>
      <c r="CD70" s="58">
        <v>11332</v>
      </c>
      <c r="CE70" s="64">
        <v>11996107</v>
      </c>
      <c r="CF70" s="58">
        <v>2830</v>
      </c>
      <c r="CG70" s="62">
        <v>2605245</v>
      </c>
      <c r="CH70" s="58">
        <v>1698</v>
      </c>
      <c r="CI70" s="61">
        <v>8536463</v>
      </c>
      <c r="CJ70" s="58">
        <f>CL70+CN70+CP70+CR70+CT70</f>
        <v>6290</v>
      </c>
      <c r="CK70" s="61">
        <f>CM70+CO70+CQ70+CS70+CU70</f>
        <v>9051577</v>
      </c>
      <c r="CL70" s="58">
        <v>339</v>
      </c>
      <c r="CM70" s="64">
        <v>1386703</v>
      </c>
      <c r="CN70" s="58">
        <v>1306</v>
      </c>
      <c r="CO70" s="64">
        <v>6189262</v>
      </c>
      <c r="CP70" s="58">
        <v>283</v>
      </c>
      <c r="CQ70" s="64">
        <v>211928</v>
      </c>
      <c r="CR70" s="58">
        <v>36</v>
      </c>
      <c r="CS70" s="64">
        <v>41836</v>
      </c>
      <c r="CT70" s="60">
        <v>4326</v>
      </c>
      <c r="CU70" s="61">
        <v>1221848</v>
      </c>
      <c r="CV70" s="58">
        <f>CX70+CZ70</f>
        <v>542</v>
      </c>
      <c r="CW70" s="61">
        <f>CY70+DA70</f>
        <v>9416758</v>
      </c>
      <c r="CX70" s="58">
        <v>217</v>
      </c>
      <c r="CY70" s="64">
        <v>5193566</v>
      </c>
      <c r="CZ70" s="58">
        <v>325</v>
      </c>
      <c r="DA70" s="62">
        <v>4223192</v>
      </c>
      <c r="DB70" s="58">
        <f>DD70+DF70+DH70+DJ70</f>
        <v>1001</v>
      </c>
      <c r="DC70" s="61">
        <f>DE70+DG70+DI70+DK70</f>
        <v>3065449</v>
      </c>
      <c r="DD70" s="58">
        <v>128</v>
      </c>
      <c r="DE70" s="61">
        <v>558549</v>
      </c>
      <c r="DF70" s="58">
        <v>482</v>
      </c>
      <c r="DG70" s="61">
        <v>1068444</v>
      </c>
      <c r="DH70" s="58">
        <v>312</v>
      </c>
      <c r="DI70" s="61">
        <v>1214823</v>
      </c>
      <c r="DJ70" s="58">
        <v>79</v>
      </c>
      <c r="DK70" s="61">
        <v>223633</v>
      </c>
      <c r="DL70" s="58">
        <v>423756</v>
      </c>
      <c r="DM70" s="61">
        <v>104550687</v>
      </c>
      <c r="DN70" s="58">
        <v>4528</v>
      </c>
      <c r="DO70" s="61">
        <v>2346853</v>
      </c>
      <c r="DP70" s="58">
        <v>85</v>
      </c>
      <c r="DQ70" s="61">
        <v>438260</v>
      </c>
      <c r="DR70" s="58">
        <v>865</v>
      </c>
      <c r="DS70" s="61">
        <v>2223856</v>
      </c>
      <c r="DT70" s="58">
        <v>5903</v>
      </c>
      <c r="DU70" s="61">
        <v>2124403</v>
      </c>
      <c r="DV70" s="58">
        <v>1395</v>
      </c>
      <c r="DW70" s="61">
        <v>1191420</v>
      </c>
      <c r="DX70" s="58">
        <v>197</v>
      </c>
      <c r="DY70" s="61">
        <v>193668</v>
      </c>
      <c r="DZ70" s="58">
        <v>4</v>
      </c>
      <c r="EA70" s="61">
        <v>2351</v>
      </c>
      <c r="EB70" s="58">
        <v>12118</v>
      </c>
      <c r="EC70" s="61">
        <v>20525273</v>
      </c>
      <c r="ED70" s="58">
        <v>163</v>
      </c>
      <c r="EE70" s="61">
        <v>98473</v>
      </c>
      <c r="EF70" s="58">
        <v>3</v>
      </c>
      <c r="EG70" s="61">
        <v>3318</v>
      </c>
    </row>
    <row r="71" spans="1:137" x14ac:dyDescent="0.15">
      <c r="AF71" s="52"/>
      <c r="AG71" s="52"/>
      <c r="BR71" s="52"/>
      <c r="BS71" s="52"/>
      <c r="CB71" s="52"/>
      <c r="CC71" s="52"/>
      <c r="CJ71" s="52"/>
      <c r="CK71" s="52"/>
      <c r="CV71" s="52"/>
      <c r="CW71" s="52"/>
      <c r="DB71" s="52"/>
      <c r="DC71" s="52"/>
      <c r="DT71" s="52"/>
      <c r="DU71" s="52"/>
    </row>
    <row r="72" spans="1:13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L72" s="5"/>
      <c r="CM72" s="5"/>
      <c r="CN72" s="5"/>
      <c r="CO72" s="5"/>
      <c r="CP72" s="5"/>
      <c r="CQ72" s="5"/>
      <c r="CR72" s="5"/>
      <c r="CS72" s="5"/>
      <c r="CT72" s="5"/>
      <c r="CU72" s="5"/>
    </row>
  </sheetData>
  <mergeCells count="69">
    <mergeCell ref="CT7:CT8"/>
    <mergeCell ref="AH3:AI3"/>
    <mergeCell ref="AJ3:AK3"/>
    <mergeCell ref="AL3:AM3"/>
    <mergeCell ref="AN3:AO3"/>
    <mergeCell ref="AT3:AU3"/>
    <mergeCell ref="AV3:AW3"/>
    <mergeCell ref="BH2:BI3"/>
    <mergeCell ref="BJ2:BK3"/>
    <mergeCell ref="BT3:BU3"/>
    <mergeCell ref="BB2:BC3"/>
    <mergeCell ref="BD2:BE3"/>
    <mergeCell ref="AX2:AY3"/>
    <mergeCell ref="AZ2:BA3"/>
    <mergeCell ref="BF2:BG3"/>
    <mergeCell ref="BL2:BM3"/>
    <mergeCell ref="P2:Q3"/>
    <mergeCell ref="R2:S3"/>
    <mergeCell ref="T2:U3"/>
    <mergeCell ref="X2:Y3"/>
    <mergeCell ref="Z2:AA3"/>
    <mergeCell ref="V2:W3"/>
    <mergeCell ref="DF3:DG3"/>
    <mergeCell ref="DZ2:EA3"/>
    <mergeCell ref="DV2:DW3"/>
    <mergeCell ref="DX2:DY3"/>
    <mergeCell ref="AB2:AC3"/>
    <mergeCell ref="AD2:AE3"/>
    <mergeCell ref="AF2:AG3"/>
    <mergeCell ref="AP3:AQ3"/>
    <mergeCell ref="AR3:AS3"/>
    <mergeCell ref="BN2:BO3"/>
    <mergeCell ref="BP2:BQ3"/>
    <mergeCell ref="BR2:BS3"/>
    <mergeCell ref="DH3:DI3"/>
    <mergeCell ref="DJ3:DK3"/>
    <mergeCell ref="DB2:DC3"/>
    <mergeCell ref="CB2:CC3"/>
    <mergeCell ref="B2:C4"/>
    <mergeCell ref="J3:K3"/>
    <mergeCell ref="D2:E3"/>
    <mergeCell ref="F2:G3"/>
    <mergeCell ref="N2:O3"/>
    <mergeCell ref="H2:I3"/>
    <mergeCell ref="L3:M3"/>
    <mergeCell ref="DL2:DM3"/>
    <mergeCell ref="DN2:DO3"/>
    <mergeCell ref="EF2:EG3"/>
    <mergeCell ref="ED2:EE3"/>
    <mergeCell ref="DP2:DQ3"/>
    <mergeCell ref="DR2:DS3"/>
    <mergeCell ref="EB2:EC3"/>
    <mergeCell ref="DT2:DU3"/>
    <mergeCell ref="BV3:BW3"/>
    <mergeCell ref="BX3:BY3"/>
    <mergeCell ref="BZ3:CA3"/>
    <mergeCell ref="CT3:CU3"/>
    <mergeCell ref="DD3:DE3"/>
    <mergeCell ref="CV2:CW3"/>
    <mergeCell ref="CZ3:DA3"/>
    <mergeCell ref="CP3:CQ3"/>
    <mergeCell ref="CN3:CO3"/>
    <mergeCell ref="CR3:CS3"/>
    <mergeCell ref="CX3:CY3"/>
    <mergeCell ref="CH2:CI3"/>
    <mergeCell ref="CJ2:CK3"/>
    <mergeCell ref="CF3:CG3"/>
    <mergeCell ref="CD3:CE3"/>
    <mergeCell ref="CL3:CM3"/>
  </mergeCells>
  <phoneticPr fontId="2"/>
  <printOptions verticalCentered="1"/>
  <pageMargins left="0.98425196850393704" right="0.78740157480314965" top="0.98425196850393704" bottom="0.78740157480314965" header="0.78740157480314965" footer="0.39370078740157483"/>
  <pageSetup paperSize="8" scale="67" fitToWidth="8" orientation="portrait" r:id="rId1"/>
  <headerFooter scaleWithDoc="0" alignWithMargins="0">
    <oddHeader>&amp;L　北海道水産現勢魚種別累年データ&amp;R&amp;8（トン、千円）</oddHeader>
    <oddFooter>&amp;L&amp;8
　資料：北海道水産林務部「北海道水産現勢」
　注：数量は漁獲時の生体重量であるが、「かき」、「うに」はむき身重量、「海そう（こんぶ、わかめ）」は干し上がり重量である。&amp;R&amp;F&amp;P</oddFooter>
  </headerFooter>
  <colBreaks count="1" manualBreakCount="1">
    <brk id="99" min="4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累年</vt:lpstr>
      <vt:lpstr>累年!Print_Area</vt:lpstr>
      <vt:lpstr>累年!Print_Titles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2019-12-24T08:24:51Z</dcterms:created>
  <dcterms:modified xsi:type="dcterms:W3CDTF">2024-12-13T01:38:08Z</dcterms:modified>
</cp:coreProperties>
</file>